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295" windowHeight="8535" tabRatio="616" firstSheet="4" activeTab="4"/>
  </bookViews>
  <sheets>
    <sheet name="Oct 2004" sheetId="1" state="hidden" r:id="rId1"/>
    <sheet name="Sep 2004" sheetId="2" state="hidden" r:id="rId2"/>
    <sheet name="30-6-2005" sheetId="3" state="hidden" r:id="rId3"/>
    <sheet name="IDML-29-11-05" sheetId="4" state="hidden" r:id="rId4"/>
    <sheet name="I.D.M.C.L 30-06-2018" sheetId="5" r:id="rId5"/>
    <sheet name="Sheet3" sheetId="6" state="hidden" r:id="rId6"/>
  </sheets>
  <definedNames>
    <definedName name="_xlnm.Print_Area" localSheetId="2">'30-6-2005'!$A$1:$G$49</definedName>
    <definedName name="_xlnm.Print_Area" localSheetId="4">'I.D.M.C.L 30-06-2018'!$A$1:$H$96</definedName>
    <definedName name="_xlnm.Print_Area" localSheetId="3">'IDML-29-11-05'!$A$76:$G$111</definedName>
    <definedName name="_xlnm.Print_Area" localSheetId="1">'Sep 2004'!$A$1:$G$109</definedName>
    <definedName name="_xlnm.Print_Area" localSheetId="5">'Sheet3'!$A$1:$I$17</definedName>
  </definedNames>
  <calcPr fullCalcOnLoad="1"/>
</workbook>
</file>

<file path=xl/sharedStrings.xml><?xml version="1.0" encoding="utf-8"?>
<sst xmlns="http://schemas.openxmlformats.org/spreadsheetml/2006/main" count="362" uniqueCount="140">
  <si>
    <t>Patten of shareholding</t>
  </si>
  <si>
    <t xml:space="preserve">No. of </t>
  </si>
  <si>
    <t>shareholders</t>
  </si>
  <si>
    <t>Shareholding</t>
  </si>
  <si>
    <t xml:space="preserve">From </t>
  </si>
  <si>
    <t>To</t>
  </si>
  <si>
    <t xml:space="preserve">Total </t>
  </si>
  <si>
    <t>Shares held</t>
  </si>
  <si>
    <t>INDUS DYEING &amp; MANUFACTURING CO. LIMITED</t>
  </si>
  <si>
    <t>Categories of shareholding</t>
  </si>
  <si>
    <t>Shareholders</t>
  </si>
  <si>
    <t>share holders</t>
  </si>
  <si>
    <t>shares held</t>
  </si>
  <si>
    <t>%</t>
  </si>
  <si>
    <t>Individuals</t>
  </si>
  <si>
    <t>Joint stock companies</t>
  </si>
  <si>
    <t>Financial institutions</t>
  </si>
  <si>
    <t>Insurance companies</t>
  </si>
  <si>
    <t>Associated companies</t>
  </si>
  <si>
    <t>Ali Hasan Raj Ali Ltd.</t>
  </si>
  <si>
    <t>National development leasing corporation limited</t>
  </si>
  <si>
    <t>Azeem services (pvt) limited</t>
  </si>
  <si>
    <t>Punjab Co. operative Board</t>
  </si>
  <si>
    <t xml:space="preserve">S.H. Bukhari services </t>
  </si>
  <si>
    <t>Askari securities limited</t>
  </si>
  <si>
    <t>Zahid Latif Khan securities (pvt) limited</t>
  </si>
  <si>
    <t>Daeson securities (pvt) limited</t>
  </si>
  <si>
    <t>ACE securities (pvt) limited</t>
  </si>
  <si>
    <t>Black stone securities (pvt) limited</t>
  </si>
  <si>
    <t xml:space="preserve">Financial Institutions </t>
  </si>
  <si>
    <t>National bank of Pakistan</t>
  </si>
  <si>
    <t>(Trustee Dept)</t>
  </si>
  <si>
    <t xml:space="preserve">Investment corporation </t>
  </si>
  <si>
    <t>of Pakistan</t>
  </si>
  <si>
    <t xml:space="preserve">Insurance companies </t>
  </si>
  <si>
    <t>State life insurance corporation</t>
  </si>
  <si>
    <t xml:space="preserve">Associated companies </t>
  </si>
  <si>
    <t>Yousuf textile mills limited</t>
  </si>
  <si>
    <t>Directors and their spouses</t>
  </si>
  <si>
    <t xml:space="preserve">Mian Mohammad Ahmed </t>
  </si>
  <si>
    <t>Mian Riaz Ahmed</t>
  </si>
  <si>
    <t xml:space="preserve">Mr. Shahzad Ahmed </t>
  </si>
  <si>
    <t>Mr. Naveed Ahmed</t>
  </si>
  <si>
    <t>Mr. Kashif Riaz</t>
  </si>
  <si>
    <t>Mr. Imran Ahmed</t>
  </si>
  <si>
    <t>Mr. Irfan Ahmed</t>
  </si>
  <si>
    <t>Mr. Shafqat Masood</t>
  </si>
  <si>
    <t>Mrs. Salma Jabeen</t>
  </si>
  <si>
    <t>Mrs. Yasmeen Riaz</t>
  </si>
  <si>
    <t>Mrs. Lozina Shahzad</t>
  </si>
  <si>
    <t>Mrs. Shazia Naveed</t>
  </si>
  <si>
    <t>Mrs. Fadia Kashif</t>
  </si>
  <si>
    <t>Mrs. Tahia Imran</t>
  </si>
  <si>
    <t>Mrs. Ayesha Irfan</t>
  </si>
  <si>
    <t>Shareholders holding 10% or more voting interest in the company as at September 30, 2003.</t>
  </si>
  <si>
    <t xml:space="preserve">Insurance Companies </t>
  </si>
  <si>
    <t xml:space="preserve">Joint Stock Companies </t>
  </si>
  <si>
    <t>Moosa Noor Muhammad Shahzada &amp; Co. (Pvt) Ltd.</t>
  </si>
  <si>
    <t>Harvest Smart Securities (Pvt) Ltd.</t>
  </si>
  <si>
    <t>A. Sattar Motivala Securities (Pvt) Ltd.</t>
  </si>
  <si>
    <t>Shareholders holding 10% or more voting interest in the company as at September 30, 2004</t>
  </si>
  <si>
    <t>as at October 31, 2004</t>
  </si>
  <si>
    <t>Associated Company</t>
  </si>
  <si>
    <t>Prime Securities (Pvt) Ltd.</t>
  </si>
  <si>
    <t>Name</t>
  </si>
  <si>
    <t xml:space="preserve">Holding </t>
  </si>
  <si>
    <t>percentage</t>
  </si>
  <si>
    <t xml:space="preserve">Mian Riaz Ahmed </t>
  </si>
  <si>
    <t>NIT AND ICP</t>
  </si>
  <si>
    <t>(Trustee Deptt)</t>
  </si>
  <si>
    <t xml:space="preserve">INFORMATION UNDER CLAUSE XIX( j ) OF THE CODE OF  </t>
  </si>
  <si>
    <t>CORPORATE GOVERNANCE.</t>
  </si>
  <si>
    <t xml:space="preserve">The CEO,Directors,CFO,Company Secretory and their spouse and minor children have made no </t>
  </si>
  <si>
    <t>Sale / Purchase of Company's shares during the period October 1,2003 to September 30,2004.</t>
  </si>
  <si>
    <t>National Bank of Pakistan</t>
  </si>
  <si>
    <t xml:space="preserve">Investment Corporation </t>
  </si>
  <si>
    <t xml:space="preserve">PATTERN OF HOLDING OF THE SHARES HELD BY THE SHAREHOLDERS </t>
  </si>
  <si>
    <t>OF INDUS DYEING &amp; MANUFACTURING CO. LIMITED</t>
  </si>
  <si>
    <t>AS AT 30 SEPTEMBER 2004.</t>
  </si>
  <si>
    <t>FORM 34</t>
  </si>
  <si>
    <t>The Companies Ordinance,1984(Section 236)</t>
  </si>
  <si>
    <t>Shares Held</t>
  </si>
  <si>
    <t>Percentage</t>
  </si>
  <si>
    <t>Share Holders</t>
  </si>
  <si>
    <t>Joint Stock Companies</t>
  </si>
  <si>
    <t>Yousuf Textile Mills Limited</t>
  </si>
  <si>
    <t>State Life Insurance Corporation</t>
  </si>
  <si>
    <t>Ali Hussain Raj Ali Ltd.</t>
  </si>
  <si>
    <t>National Development Leasing Corporation</t>
  </si>
  <si>
    <t>Azeem Securities (Pvt) Limited</t>
  </si>
  <si>
    <t>AS AT 30-06-2005</t>
  </si>
  <si>
    <t>Investment Companies</t>
  </si>
  <si>
    <t>First Capital Equities Limited</t>
  </si>
  <si>
    <t>Harvest Smartrend Securities (Pvt) Ltd.</t>
  </si>
  <si>
    <t>Moosa Noor Muhammad Shahzada &amp; Co (Pvt) Ltd.</t>
  </si>
  <si>
    <t>Shareholders holding 10% or more voting interest in the company as at June 30, 2005</t>
  </si>
  <si>
    <t>&amp; Minor Childrens</t>
  </si>
  <si>
    <t>AS AT JUNE 30, 2005</t>
  </si>
  <si>
    <t>Insurance Companies</t>
  </si>
  <si>
    <t>Directors, CEO their Spouses</t>
  </si>
  <si>
    <t>INFORMATION UNDER CLAUSE XIX( j ) OF THE CODE OF  CORPORATE GOVERNANCE</t>
  </si>
  <si>
    <t>THE COMPANIES ORDINANCE, 1984(SECTION 236)</t>
  </si>
  <si>
    <t>Sale / Purchase of Company's shares during the period October 01, 2004 to June 30, 2005.</t>
  </si>
  <si>
    <t>INSURANCE COMPANIES</t>
  </si>
  <si>
    <t>INDIVIDUALS</t>
  </si>
  <si>
    <t>FINANCIAL INSTITUTIONS</t>
  </si>
  <si>
    <t>JOINT STOCK COMPANIES</t>
  </si>
  <si>
    <t>&amp; Minor Children</t>
  </si>
  <si>
    <t xml:space="preserve">National Investment Trust </t>
  </si>
  <si>
    <t xml:space="preserve">National Bank of Pakistan </t>
  </si>
  <si>
    <t>Mutual Fund</t>
  </si>
  <si>
    <t>MUTUAL FUND</t>
  </si>
  <si>
    <t xml:space="preserve">Mr. Shahwaiz Ahmed </t>
  </si>
  <si>
    <t xml:space="preserve">    </t>
  </si>
  <si>
    <t>N.H Capital Fund Limited</t>
  </si>
  <si>
    <t xml:space="preserve"> </t>
  </si>
  <si>
    <t>State Life Insurance Corp. of Pakistan</t>
  </si>
  <si>
    <t>Mr.Imran Ahmed</t>
  </si>
  <si>
    <t>Kamal Factory (Pvt) Ltd</t>
  </si>
  <si>
    <t>S.H. Bukhari Securities (Pvt) Ltd</t>
  </si>
  <si>
    <t>United Securities (Pvt) Ltd</t>
  </si>
  <si>
    <t>Mr. Sheikh Nishat Ahmed</t>
  </si>
  <si>
    <t>CDC-Trustee National Investmet (UNIT) Trust</t>
  </si>
  <si>
    <t>Black Stone Equites (Pvt) Ltd</t>
  </si>
  <si>
    <t>M/s Azeem Services (Pvt) Ltd</t>
  </si>
  <si>
    <t xml:space="preserve">PERCENTAGE </t>
  </si>
  <si>
    <t>OF TOTAL CAPITAL</t>
  </si>
  <si>
    <t>SHARES</t>
  </si>
  <si>
    <t>HELD</t>
  </si>
  <si>
    <t>Habib &amp; Sons Limited</t>
  </si>
  <si>
    <t>M/s First Capital Equities Ltd</t>
  </si>
  <si>
    <t>Mr. Danish Naveed</t>
  </si>
  <si>
    <t>Shareholders holding 10% or more voting interest in the company as at June 30, 2019</t>
  </si>
  <si>
    <t xml:space="preserve">United Bank Limited Trading Port Folio </t>
  </si>
  <si>
    <t xml:space="preserve">Detail of purchase / sale of shares by Directors, Company Secretary, Head of Internal Audit Department, </t>
  </si>
  <si>
    <t xml:space="preserve">N A M E </t>
  </si>
  <si>
    <t>Purchase</t>
  </si>
  <si>
    <t>Sold</t>
  </si>
  <si>
    <t>Nil</t>
  </si>
  <si>
    <t>Chief Finance Officer, Chief Executive Office and their spouses, minor children during 2018-2019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</si>
</sst>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0"/>
    <numFmt numFmtId="173" formatCode="_(* #,##0.0_);_(* \(#,##0.0\);_(* &quot;-&quot;??_);_(@_)"/>
    <numFmt numFmtId="174" formatCode="_(* #,##0_);_(* \(#,##0\);_(* &quot;-&quot;??_);_(@_)"/>
    <numFmt numFmtId="175" formatCode="0.0%"/>
    <numFmt numFmtId="176" formatCode="0.0000E+00"/>
    <numFmt numFmtId="177" formatCode="0.00000"/>
    <numFmt numFmtId="178" formatCode="0.0000"/>
    <numFmt numFmtId="179" formatCode="0.000"/>
    <numFmt numFmtId="180" formatCode="[$-409]h:mm:ss\ AM/PM"/>
    <numFmt numFmtId="181" formatCode="[$-409]dddd\,\ mmmm\ dd\,\ yyyy"/>
    <numFmt numFmtId="182" formatCode="_(* #,##0.000_);_(* \(#,##0.000\);_(* &quot;-&quot;??_);_(@_)"/>
    <numFmt numFmtId="183" formatCode="_(* #,##0.0000_);_(* \(#,##0.0000\);_(* &quot;-&quot;??_);_(@_)"/>
    <numFmt numFmtId="184" formatCode="_(* #,##0.00000_);_(* \(#,##0.00000\);_(* &quot;-&quot;??_);_(@_)"/>
    <numFmt numFmtId="185" formatCode="_(* #,##0.000000_);_(* \(#,##0.000000\);_(* &quot;-&quot;??_);_(@_)"/>
    <numFmt numFmtId="186" formatCode="[$-409]mmmm\ d\,\ yyyy;@"/>
    <numFmt numFmtId="187" formatCode="0.000%"/>
    <numFmt numFmtId="188" formatCode="&quot;$&quot;#,##0.00"/>
  </numFmts>
  <fonts count="4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u val="single"/>
      <sz val="10"/>
      <name val="Arial Narrow"/>
      <family val="2"/>
    </font>
    <font>
      <sz val="12"/>
      <name val="Arial Narrow"/>
      <family val="2"/>
    </font>
    <font>
      <sz val="12"/>
      <name val="Arial"/>
      <family val="2"/>
    </font>
    <font>
      <b/>
      <sz val="12"/>
      <name val="Arial Narrow"/>
      <family val="2"/>
    </font>
    <font>
      <sz val="8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172" fontId="1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3" fontId="1" fillId="0" borderId="0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10" fontId="0" fillId="0" borderId="0" xfId="0" applyNumberFormat="1" applyAlignment="1">
      <alignment/>
    </xf>
    <xf numFmtId="174" fontId="1" fillId="0" borderId="11" xfId="42" applyNumberFormat="1" applyFont="1" applyBorder="1" applyAlignment="1">
      <alignment/>
    </xf>
    <xf numFmtId="174" fontId="1" fillId="0" borderId="0" xfId="42" applyNumberFormat="1" applyFont="1" applyBorder="1" applyAlignment="1">
      <alignment/>
    </xf>
    <xf numFmtId="0" fontId="1" fillId="0" borderId="0" xfId="0" applyFont="1" applyAlignment="1">
      <alignment horizontal="left"/>
    </xf>
    <xf numFmtId="174" fontId="0" fillId="0" borderId="0" xfId="42" applyNumberFormat="1" applyFont="1" applyAlignment="1">
      <alignment/>
    </xf>
    <xf numFmtId="0" fontId="1" fillId="0" borderId="0" xfId="0" applyFont="1" applyAlignment="1">
      <alignment/>
    </xf>
    <xf numFmtId="174" fontId="1" fillId="0" borderId="10" xfId="42" applyNumberFormat="1" applyFont="1" applyBorder="1" applyAlignment="1">
      <alignment/>
    </xf>
    <xf numFmtId="9" fontId="0" fillId="0" borderId="0" xfId="59" applyFont="1" applyAlignment="1">
      <alignment/>
    </xf>
    <xf numFmtId="10" fontId="0" fillId="0" borderId="0" xfId="59" applyNumberFormat="1" applyFont="1" applyAlignment="1">
      <alignment/>
    </xf>
    <xf numFmtId="9" fontId="1" fillId="0" borderId="0" xfId="59" applyFont="1" applyBorder="1" applyAlignment="1">
      <alignment/>
    </xf>
    <xf numFmtId="10" fontId="1" fillId="0" borderId="10" xfId="59" applyNumberFormat="1" applyFont="1" applyBorder="1" applyAlignment="1">
      <alignment/>
    </xf>
    <xf numFmtId="174" fontId="0" fillId="0" borderId="0" xfId="42" applyNumberFormat="1" applyAlignment="1">
      <alignment/>
    </xf>
    <xf numFmtId="10" fontId="0" fillId="0" borderId="0" xfId="59" applyNumberFormat="1" applyAlignment="1">
      <alignment/>
    </xf>
    <xf numFmtId="9" fontId="0" fillId="0" borderId="0" xfId="59" applyAlignment="1">
      <alignment/>
    </xf>
    <xf numFmtId="174" fontId="6" fillId="0" borderId="11" xfId="42" applyNumberFormat="1" applyFont="1" applyBorder="1" applyAlignment="1">
      <alignment/>
    </xf>
    <xf numFmtId="174" fontId="6" fillId="0" borderId="0" xfId="42" applyNumberFormat="1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174" fontId="7" fillId="0" borderId="0" xfId="42" applyNumberFormat="1" applyFont="1" applyAlignment="1">
      <alignment/>
    </xf>
    <xf numFmtId="3" fontId="7" fillId="0" borderId="0" xfId="0" applyNumberFormat="1" applyFont="1" applyAlignment="1">
      <alignment/>
    </xf>
    <xf numFmtId="174" fontId="6" fillId="0" borderId="10" xfId="42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10" fontId="7" fillId="0" borderId="0" xfId="59" applyNumberFormat="1" applyFont="1" applyAlignment="1">
      <alignment/>
    </xf>
    <xf numFmtId="0" fontId="7" fillId="0" borderId="0" xfId="0" applyFont="1" applyAlignment="1">
      <alignment horizontal="center"/>
    </xf>
    <xf numFmtId="10" fontId="6" fillId="0" borderId="10" xfId="59" applyNumberFormat="1" applyFont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9" fontId="6" fillId="0" borderId="0" xfId="59" applyFont="1" applyBorder="1" applyAlignment="1">
      <alignment/>
    </xf>
    <xf numFmtId="0" fontId="6" fillId="0" borderId="12" xfId="0" applyFont="1" applyBorder="1" applyAlignment="1">
      <alignment/>
    </xf>
    <xf numFmtId="3" fontId="7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172" fontId="6" fillId="0" borderId="0" xfId="0" applyNumberFormat="1" applyFont="1" applyAlignment="1">
      <alignment/>
    </xf>
    <xf numFmtId="0" fontId="7" fillId="0" borderId="11" xfId="0" applyFont="1" applyBorder="1" applyAlignment="1">
      <alignment/>
    </xf>
    <xf numFmtId="3" fontId="7" fillId="0" borderId="11" xfId="0" applyNumberFormat="1" applyFont="1" applyBorder="1" applyAlignment="1">
      <alignment/>
    </xf>
    <xf numFmtId="10" fontId="7" fillId="0" borderId="0" xfId="0" applyNumberFormat="1" applyFont="1" applyAlignment="1">
      <alignment/>
    </xf>
    <xf numFmtId="9" fontId="7" fillId="0" borderId="0" xfId="59" applyFont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0" xfId="0" applyFont="1" applyAlignment="1">
      <alignment horizontal="center"/>
    </xf>
    <xf numFmtId="174" fontId="9" fillId="0" borderId="17" xfId="42" applyNumberFormat="1" applyFont="1" applyBorder="1" applyAlignment="1">
      <alignment/>
    </xf>
    <xf numFmtId="0" fontId="9" fillId="0" borderId="17" xfId="0" applyFont="1" applyBorder="1" applyAlignment="1">
      <alignment/>
    </xf>
    <xf numFmtId="3" fontId="9" fillId="0" borderId="17" xfId="0" applyNumberFormat="1" applyFont="1" applyBorder="1" applyAlignment="1">
      <alignment/>
    </xf>
    <xf numFmtId="0" fontId="10" fillId="0" borderId="17" xfId="0" applyFont="1" applyBorder="1" applyAlignment="1">
      <alignment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9" fillId="0" borderId="11" xfId="0" applyFont="1" applyBorder="1" applyAlignment="1">
      <alignment/>
    </xf>
    <xf numFmtId="3" fontId="9" fillId="0" borderId="11" xfId="0" applyNumberFormat="1" applyFont="1" applyBorder="1" applyAlignment="1">
      <alignment/>
    </xf>
    <xf numFmtId="0" fontId="10" fillId="0" borderId="11" xfId="0" applyFont="1" applyBorder="1" applyAlignment="1">
      <alignment/>
    </xf>
    <xf numFmtId="174" fontId="11" fillId="0" borderId="10" xfId="42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174" fontId="9" fillId="0" borderId="0" xfId="42" applyNumberFormat="1" applyFont="1" applyAlignment="1">
      <alignment/>
    </xf>
    <xf numFmtId="174" fontId="11" fillId="0" borderId="0" xfId="42" applyNumberFormat="1" applyFont="1" applyBorder="1" applyAlignment="1">
      <alignment/>
    </xf>
    <xf numFmtId="174" fontId="0" fillId="0" borderId="0" xfId="42" applyNumberFormat="1" applyFont="1" applyBorder="1" applyAlignment="1">
      <alignment/>
    </xf>
    <xf numFmtId="174" fontId="9" fillId="0" borderId="0" xfId="42" applyNumberFormat="1" applyFont="1" applyAlignment="1">
      <alignment/>
    </xf>
    <xf numFmtId="174" fontId="9" fillId="0" borderId="0" xfId="42" applyNumberFormat="1" applyFont="1" applyBorder="1" applyAlignment="1">
      <alignment horizontal="right"/>
    </xf>
    <xf numFmtId="174" fontId="11" fillId="0" borderId="0" xfId="42" applyNumberFormat="1" applyFont="1" applyBorder="1" applyAlignment="1">
      <alignment horizontal="center"/>
    </xf>
    <xf numFmtId="174" fontId="9" fillId="0" borderId="0" xfId="42" applyNumberFormat="1" applyFont="1" applyFill="1" applyBorder="1" applyAlignment="1">
      <alignment/>
    </xf>
    <xf numFmtId="174" fontId="11" fillId="0" borderId="0" xfId="42" applyNumberFormat="1" applyFont="1" applyAlignment="1">
      <alignment/>
    </xf>
    <xf numFmtId="174" fontId="11" fillId="0" borderId="0" xfId="42" applyNumberFormat="1" applyFont="1" applyAlignment="1">
      <alignment horizontal="center"/>
    </xf>
    <xf numFmtId="174" fontId="11" fillId="0" borderId="12" xfId="42" applyNumberFormat="1" applyFont="1" applyBorder="1" applyAlignment="1">
      <alignment/>
    </xf>
    <xf numFmtId="174" fontId="11" fillId="0" borderId="0" xfId="42" applyNumberFormat="1" applyFont="1" applyBorder="1" applyAlignment="1">
      <alignment/>
    </xf>
    <xf numFmtId="174" fontId="9" fillId="0" borderId="0" xfId="42" applyNumberFormat="1" applyFont="1" applyAlignment="1">
      <alignment horizontal="left"/>
    </xf>
    <xf numFmtId="174" fontId="9" fillId="0" borderId="0" xfId="42" applyNumberFormat="1" applyFont="1" applyBorder="1" applyAlignment="1">
      <alignment/>
    </xf>
    <xf numFmtId="174" fontId="11" fillId="0" borderId="11" xfId="42" applyNumberFormat="1" applyFont="1" applyBorder="1" applyAlignment="1">
      <alignment/>
    </xf>
    <xf numFmtId="174" fontId="0" fillId="0" borderId="0" xfId="42" applyNumberFormat="1" applyFont="1" applyBorder="1" applyAlignment="1">
      <alignment/>
    </xf>
    <xf numFmtId="174" fontId="0" fillId="0" borderId="0" xfId="42" applyNumberFormat="1" applyFont="1" applyBorder="1" applyAlignment="1">
      <alignment horizontal="right"/>
    </xf>
    <xf numFmtId="174" fontId="9" fillId="0" borderId="18" xfId="42" applyNumberFormat="1" applyFont="1" applyBorder="1" applyAlignment="1">
      <alignment/>
    </xf>
    <xf numFmtId="174" fontId="9" fillId="0" borderId="19" xfId="42" applyNumberFormat="1" applyFont="1" applyBorder="1" applyAlignment="1">
      <alignment/>
    </xf>
    <xf numFmtId="174" fontId="11" fillId="0" borderId="12" xfId="42" applyNumberFormat="1" applyFont="1" applyBorder="1" applyAlignment="1">
      <alignment horizontal="center"/>
    </xf>
    <xf numFmtId="174" fontId="13" fillId="0" borderId="0" xfId="42" applyNumberFormat="1" applyFont="1" applyAlignment="1">
      <alignment/>
    </xf>
    <xf numFmtId="43" fontId="0" fillId="0" borderId="0" xfId="42" applyNumberFormat="1" applyFont="1" applyAlignment="1">
      <alignment/>
    </xf>
    <xf numFmtId="174" fontId="0" fillId="0" borderId="0" xfId="42" applyNumberFormat="1" applyFont="1" applyAlignment="1">
      <alignment/>
    </xf>
    <xf numFmtId="174" fontId="6" fillId="0" borderId="0" xfId="42" applyNumberFormat="1" applyFont="1" applyAlignment="1">
      <alignment horizontal="center"/>
    </xf>
    <xf numFmtId="174" fontId="6" fillId="0" borderId="0" xfId="42" applyNumberFormat="1" applyFont="1" applyAlignment="1">
      <alignment/>
    </xf>
    <xf numFmtId="174" fontId="1" fillId="0" borderId="0" xfId="42" applyNumberFormat="1" applyFont="1" applyAlignment="1">
      <alignment/>
    </xf>
    <xf numFmtId="43" fontId="0" fillId="0" borderId="0" xfId="42" applyFont="1" applyAlignment="1">
      <alignment/>
    </xf>
    <xf numFmtId="43" fontId="9" fillId="0" borderId="0" xfId="42" applyNumberFormat="1" applyFont="1" applyFill="1" applyBorder="1" applyAlignment="1">
      <alignment/>
    </xf>
    <xf numFmtId="43" fontId="9" fillId="0" borderId="0" xfId="42" applyNumberFormat="1" applyFont="1" applyAlignment="1">
      <alignment/>
    </xf>
    <xf numFmtId="174" fontId="0" fillId="0" borderId="10" xfId="42" applyNumberFormat="1" applyFont="1" applyBorder="1" applyAlignment="1">
      <alignment/>
    </xf>
    <xf numFmtId="174" fontId="11" fillId="0" borderId="0" xfId="42" applyNumberFormat="1" applyFont="1" applyBorder="1" applyAlignment="1">
      <alignment horizontal="center" vertical="center"/>
    </xf>
    <xf numFmtId="0" fontId="9" fillId="0" borderId="0" xfId="59" applyNumberFormat="1" applyFont="1" applyAlignment="1">
      <alignment horizontal="right"/>
    </xf>
    <xf numFmtId="0" fontId="0" fillId="0" borderId="0" xfId="42" applyNumberFormat="1" applyFont="1" applyAlignment="1">
      <alignment horizontal="right"/>
    </xf>
    <xf numFmtId="0" fontId="0" fillId="0" borderId="0" xfId="42" applyNumberFormat="1" applyFont="1" applyAlignment="1">
      <alignment/>
    </xf>
    <xf numFmtId="43" fontId="9" fillId="0" borderId="0" xfId="59" applyNumberFormat="1" applyFont="1" applyAlignment="1">
      <alignment/>
    </xf>
    <xf numFmtId="174" fontId="14" fillId="0" borderId="13" xfId="42" applyNumberFormat="1" applyFont="1" applyBorder="1" applyAlignment="1">
      <alignment horizontal="center"/>
    </xf>
    <xf numFmtId="174" fontId="13" fillId="0" borderId="0" xfId="42" applyNumberFormat="1" applyFont="1" applyAlignment="1">
      <alignment/>
    </xf>
    <xf numFmtId="174" fontId="14" fillId="0" borderId="14" xfId="42" applyNumberFormat="1" applyFont="1" applyBorder="1" applyAlignment="1">
      <alignment horizontal="center"/>
    </xf>
    <xf numFmtId="174" fontId="14" fillId="0" borderId="15" xfId="42" applyNumberFormat="1" applyFont="1" applyBorder="1" applyAlignment="1">
      <alignment horizontal="center"/>
    </xf>
    <xf numFmtId="174" fontId="14" fillId="0" borderId="16" xfId="42" applyNumberFormat="1" applyFont="1" applyBorder="1" applyAlignment="1">
      <alignment horizontal="center"/>
    </xf>
    <xf numFmtId="174" fontId="14" fillId="0" borderId="13" xfId="42" applyNumberFormat="1" applyFont="1" applyBorder="1" applyAlignment="1">
      <alignment/>
    </xf>
    <xf numFmtId="174" fontId="14" fillId="0" borderId="14" xfId="42" applyNumberFormat="1" applyFont="1" applyBorder="1" applyAlignment="1">
      <alignment/>
    </xf>
    <xf numFmtId="174" fontId="14" fillId="0" borderId="20" xfId="42" applyNumberFormat="1" applyFont="1" applyBorder="1" applyAlignment="1">
      <alignment/>
    </xf>
    <xf numFmtId="174" fontId="14" fillId="0" borderId="21" xfId="42" applyNumberFormat="1" applyFont="1" applyBorder="1" applyAlignment="1">
      <alignment horizontal="center"/>
    </xf>
    <xf numFmtId="174" fontId="14" fillId="0" borderId="0" xfId="42" applyNumberFormat="1" applyFont="1" applyBorder="1" applyAlignment="1">
      <alignment/>
    </xf>
    <xf numFmtId="174" fontId="14" fillId="0" borderId="13" xfId="42" applyNumberFormat="1" applyFont="1" applyBorder="1" applyAlignment="1">
      <alignment vertical="center"/>
    </xf>
    <xf numFmtId="174" fontId="14" fillId="0" borderId="0" xfId="42" applyNumberFormat="1" applyFont="1" applyAlignment="1">
      <alignment/>
    </xf>
    <xf numFmtId="174" fontId="14" fillId="0" borderId="0" xfId="42" applyNumberFormat="1" applyFont="1" applyBorder="1" applyAlignment="1">
      <alignment horizontal="center"/>
    </xf>
    <xf numFmtId="174" fontId="14" fillId="0" borderId="14" xfId="42" applyNumberFormat="1" applyFont="1" applyBorder="1" applyAlignment="1">
      <alignment vertical="center"/>
    </xf>
    <xf numFmtId="174" fontId="13" fillId="0" borderId="0" xfId="42" applyNumberFormat="1" applyFont="1" applyBorder="1" applyAlignment="1">
      <alignment/>
    </xf>
    <xf numFmtId="174" fontId="0" fillId="0" borderId="22" xfId="42" applyNumberFormat="1" applyFont="1" applyBorder="1" applyAlignment="1">
      <alignment/>
    </xf>
    <xf numFmtId="174" fontId="0" fillId="0" borderId="21" xfId="42" applyNumberFormat="1" applyFont="1" applyBorder="1" applyAlignment="1">
      <alignment/>
    </xf>
    <xf numFmtId="174" fontId="0" fillId="0" borderId="16" xfId="42" applyNumberFormat="1" applyFont="1" applyBorder="1" applyAlignment="1">
      <alignment/>
    </xf>
    <xf numFmtId="43" fontId="9" fillId="0" borderId="0" xfId="42" applyNumberFormat="1" applyFont="1" applyBorder="1" applyAlignment="1">
      <alignment/>
    </xf>
    <xf numFmtId="174" fontId="9" fillId="0" borderId="0" xfId="42" applyNumberFormat="1" applyFont="1" applyFill="1" applyAlignment="1">
      <alignment/>
    </xf>
    <xf numFmtId="43" fontId="1" fillId="0" borderId="10" xfId="42" applyNumberFormat="1" applyFont="1" applyBorder="1" applyAlignment="1">
      <alignment/>
    </xf>
    <xf numFmtId="174" fontId="1" fillId="0" borderId="0" xfId="42" applyNumberFormat="1" applyFont="1" applyBorder="1" applyAlignment="1">
      <alignment/>
    </xf>
    <xf numFmtId="0" fontId="11" fillId="0" borderId="1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3" fillId="0" borderId="0" xfId="0" applyFont="1" applyAlignment="1">
      <alignment/>
    </xf>
    <xf numFmtId="174" fontId="9" fillId="0" borderId="0" xfId="59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0" fillId="0" borderId="0" xfId="0" applyFont="1" applyAlignment="1">
      <alignment/>
    </xf>
    <xf numFmtId="0" fontId="6" fillId="0" borderId="2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174" fontId="11" fillId="0" borderId="25" xfId="42" applyNumberFormat="1" applyFont="1" applyBorder="1" applyAlignment="1">
      <alignment horizontal="center"/>
    </xf>
    <xf numFmtId="174" fontId="11" fillId="0" borderId="26" xfId="42" applyNumberFormat="1" applyFont="1" applyBorder="1" applyAlignment="1">
      <alignment horizontal="center"/>
    </xf>
    <xf numFmtId="174" fontId="11" fillId="0" borderId="20" xfId="42" applyNumberFormat="1" applyFont="1" applyBorder="1" applyAlignment="1">
      <alignment horizontal="center"/>
    </xf>
    <xf numFmtId="174" fontId="11" fillId="0" borderId="0" xfId="42" applyNumberFormat="1" applyFont="1" applyBorder="1" applyAlignment="1">
      <alignment horizontal="center"/>
    </xf>
    <xf numFmtId="186" fontId="11" fillId="0" borderId="15" xfId="42" applyNumberFormat="1" applyFont="1" applyBorder="1" applyAlignment="1">
      <alignment horizontal="center"/>
    </xf>
    <xf numFmtId="186" fontId="11" fillId="0" borderId="19" xfId="42" applyNumberFormat="1" applyFont="1" applyBorder="1" applyAlignment="1">
      <alignment horizontal="center"/>
    </xf>
    <xf numFmtId="174" fontId="11" fillId="0" borderId="23" xfId="42" applyNumberFormat="1" applyFont="1" applyBorder="1" applyAlignment="1">
      <alignment horizontal="left"/>
    </xf>
    <xf numFmtId="174" fontId="11" fillId="0" borderId="24" xfId="42" applyNumberFormat="1" applyFont="1" applyBorder="1" applyAlignment="1">
      <alignment horizontal="left"/>
    </xf>
    <xf numFmtId="174" fontId="14" fillId="0" borderId="25" xfId="42" applyNumberFormat="1" applyFont="1" applyBorder="1" applyAlignment="1">
      <alignment horizontal="center"/>
    </xf>
    <xf numFmtId="174" fontId="14" fillId="0" borderId="22" xfId="42" applyNumberFormat="1" applyFont="1" applyBorder="1" applyAlignment="1">
      <alignment horizontal="center"/>
    </xf>
    <xf numFmtId="174" fontId="9" fillId="0" borderId="0" xfId="42" applyNumberFormat="1" applyFont="1" applyAlignment="1">
      <alignment horizontal="left"/>
    </xf>
    <xf numFmtId="174" fontId="11" fillId="0" borderId="23" xfId="42" applyNumberFormat="1" applyFont="1" applyBorder="1" applyAlignment="1">
      <alignment horizontal="center"/>
    </xf>
    <xf numFmtId="174" fontId="11" fillId="0" borderId="27" xfId="42" applyNumberFormat="1" applyFont="1" applyBorder="1" applyAlignment="1">
      <alignment horizontal="center"/>
    </xf>
    <xf numFmtId="174" fontId="11" fillId="0" borderId="24" xfId="42" applyNumberFormat="1" applyFont="1" applyBorder="1" applyAlignment="1">
      <alignment horizontal="center"/>
    </xf>
    <xf numFmtId="174" fontId="0" fillId="0" borderId="0" xfId="42" applyNumberFormat="1" applyFont="1" applyAlignment="1">
      <alignment horizontal="left"/>
    </xf>
    <xf numFmtId="174" fontId="0" fillId="0" borderId="0" xfId="42" applyNumberFormat="1" applyFont="1" applyAlignment="1">
      <alignment horizontal="left"/>
    </xf>
    <xf numFmtId="174" fontId="14" fillId="0" borderId="15" xfId="42" applyNumberFormat="1" applyFont="1" applyBorder="1" applyAlignment="1">
      <alignment horizontal="center"/>
    </xf>
    <xf numFmtId="174" fontId="14" fillId="0" borderId="16" xfId="42" applyNumberFormat="1" applyFont="1" applyBorder="1" applyAlignment="1">
      <alignment horizontal="center"/>
    </xf>
    <xf numFmtId="174" fontId="14" fillId="0" borderId="13" xfId="42" applyNumberFormat="1" applyFont="1" applyBorder="1" applyAlignment="1">
      <alignment horizontal="center" vertical="center"/>
    </xf>
    <xf numFmtId="174" fontId="14" fillId="0" borderId="14" xfId="42" applyNumberFormat="1" applyFont="1" applyBorder="1" applyAlignment="1">
      <alignment horizontal="center" vertical="center"/>
    </xf>
    <xf numFmtId="0" fontId="11" fillId="0" borderId="25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22.57421875" style="0" bestFit="1" customWidth="1"/>
    <col min="3" max="3" width="13.421875" style="0" bestFit="1" customWidth="1"/>
    <col min="5" max="5" width="11.421875" style="0" bestFit="1" customWidth="1"/>
    <col min="7" max="7" width="10.140625" style="0" bestFit="1" customWidth="1"/>
  </cols>
  <sheetData>
    <row r="1" spans="1:7" ht="12.75">
      <c r="A1" s="150" t="s">
        <v>8</v>
      </c>
      <c r="B1" s="150"/>
      <c r="C1" s="150"/>
      <c r="D1" s="150"/>
      <c r="E1" s="150"/>
      <c r="F1" s="150"/>
      <c r="G1" s="150"/>
    </row>
    <row r="2" spans="1:7" ht="12.75">
      <c r="A2" s="150" t="s">
        <v>0</v>
      </c>
      <c r="B2" s="150"/>
      <c r="C2" s="150"/>
      <c r="D2" s="150"/>
      <c r="E2" s="150"/>
      <c r="F2" s="150"/>
      <c r="G2" s="150"/>
    </row>
    <row r="3" spans="1:7" ht="12.75">
      <c r="A3" s="150" t="s">
        <v>61</v>
      </c>
      <c r="B3" s="150"/>
      <c r="C3" s="150"/>
      <c r="D3" s="150"/>
      <c r="E3" s="150"/>
      <c r="F3" s="150"/>
      <c r="G3" s="150"/>
    </row>
    <row r="5" spans="1:7" ht="12.75">
      <c r="A5" s="2" t="s">
        <v>1</v>
      </c>
      <c r="C5" s="150" t="s">
        <v>3</v>
      </c>
      <c r="D5" s="150"/>
      <c r="F5" s="150" t="s">
        <v>6</v>
      </c>
      <c r="G5" s="150"/>
    </row>
    <row r="6" spans="1:7" ht="12.75">
      <c r="A6" s="2" t="s">
        <v>2</v>
      </c>
      <c r="C6" s="2" t="s">
        <v>4</v>
      </c>
      <c r="D6" s="2" t="s">
        <v>5</v>
      </c>
      <c r="F6" s="150" t="s">
        <v>7</v>
      </c>
      <c r="G6" s="150"/>
    </row>
    <row r="7" spans="1:7" ht="12.75">
      <c r="A7" s="2"/>
      <c r="C7" s="2"/>
      <c r="D7" s="2"/>
      <c r="F7" s="2"/>
      <c r="G7" s="2"/>
    </row>
    <row r="8" spans="1:7" ht="12.75">
      <c r="A8">
        <v>1298</v>
      </c>
      <c r="C8" s="5">
        <v>1</v>
      </c>
      <c r="D8" s="5">
        <v>500</v>
      </c>
      <c r="G8" s="5">
        <v>75965</v>
      </c>
    </row>
    <row r="9" spans="1:7" ht="12.75">
      <c r="A9">
        <v>77</v>
      </c>
      <c r="C9" s="5">
        <v>501</v>
      </c>
      <c r="D9" s="5">
        <v>1000</v>
      </c>
      <c r="G9" s="5">
        <v>46265</v>
      </c>
    </row>
    <row r="10" spans="1:7" ht="12.75">
      <c r="A10">
        <v>90</v>
      </c>
      <c r="C10" s="5">
        <v>1001</v>
      </c>
      <c r="D10" s="5">
        <v>2500</v>
      </c>
      <c r="G10" s="5">
        <v>102075</v>
      </c>
    </row>
    <row r="11" spans="1:7" ht="12.75">
      <c r="A11">
        <v>20</v>
      </c>
      <c r="C11" s="5">
        <v>2501</v>
      </c>
      <c r="D11" s="5">
        <v>5000</v>
      </c>
      <c r="G11" s="5">
        <v>70970</v>
      </c>
    </row>
    <row r="12" spans="1:7" ht="12.75">
      <c r="A12">
        <v>10</v>
      </c>
      <c r="C12" s="5">
        <v>5001</v>
      </c>
      <c r="D12" s="5">
        <v>7500</v>
      </c>
      <c r="G12" s="5">
        <v>57890</v>
      </c>
    </row>
    <row r="13" spans="1:7" ht="12.75">
      <c r="A13">
        <v>5</v>
      </c>
      <c r="C13" s="5">
        <v>7501</v>
      </c>
      <c r="D13" s="5">
        <v>10000</v>
      </c>
      <c r="G13" s="5">
        <v>44118</v>
      </c>
    </row>
    <row r="14" spans="1:7" ht="12.75">
      <c r="A14">
        <v>2</v>
      </c>
      <c r="C14" s="5">
        <v>50001</v>
      </c>
      <c r="D14" s="5">
        <v>100000</v>
      </c>
      <c r="G14" s="5">
        <v>104440</v>
      </c>
    </row>
    <row r="15" spans="1:7" ht="12.75">
      <c r="A15">
        <v>1</v>
      </c>
      <c r="C15" s="5">
        <v>100001</v>
      </c>
      <c r="D15" s="5">
        <v>150000</v>
      </c>
      <c r="G15" s="5">
        <v>142350</v>
      </c>
    </row>
    <row r="16" spans="1:7" ht="12.75">
      <c r="A16">
        <v>2</v>
      </c>
      <c r="C16" s="5">
        <v>200001</v>
      </c>
      <c r="D16" s="5">
        <v>300000</v>
      </c>
      <c r="G16" s="5">
        <v>437400</v>
      </c>
    </row>
    <row r="17" spans="1:7" ht="12.75">
      <c r="A17">
        <v>4</v>
      </c>
      <c r="C17" s="5">
        <v>300001</v>
      </c>
      <c r="D17" s="5">
        <v>500000</v>
      </c>
      <c r="G17" s="5">
        <v>1547229</v>
      </c>
    </row>
    <row r="18" spans="1:7" ht="12.75">
      <c r="A18">
        <v>2</v>
      </c>
      <c r="C18" s="5">
        <v>500001</v>
      </c>
      <c r="D18" s="5">
        <v>700000</v>
      </c>
      <c r="G18" s="5">
        <v>1310178</v>
      </c>
    </row>
    <row r="19" spans="1:7" ht="12.75">
      <c r="A19">
        <v>1</v>
      </c>
      <c r="C19" s="5">
        <v>700001</v>
      </c>
      <c r="D19" s="5">
        <v>900000</v>
      </c>
      <c r="G19" s="5">
        <v>872355</v>
      </c>
    </row>
    <row r="20" spans="1:7" ht="12.75">
      <c r="A20">
        <v>3</v>
      </c>
      <c r="C20" s="5">
        <v>900001</v>
      </c>
      <c r="D20" s="5">
        <v>1100000</v>
      </c>
      <c r="G20" s="5">
        <v>2911823</v>
      </c>
    </row>
    <row r="21" spans="1:7" ht="12.75">
      <c r="A21">
        <v>2</v>
      </c>
      <c r="C21" s="5">
        <v>1100001</v>
      </c>
      <c r="D21" s="5">
        <v>1300000</v>
      </c>
      <c r="G21" s="5">
        <v>2433690</v>
      </c>
    </row>
    <row r="22" spans="1:7" ht="12.75">
      <c r="A22">
        <v>1</v>
      </c>
      <c r="C22" s="5">
        <v>1700001</v>
      </c>
      <c r="D22" s="5">
        <v>1800000</v>
      </c>
      <c r="G22" s="5">
        <v>1774232</v>
      </c>
    </row>
    <row r="23" spans="1:7" ht="13.5" thickBot="1">
      <c r="A23" s="3">
        <f>SUM(A8:A22)</f>
        <v>1518</v>
      </c>
      <c r="G23" s="6">
        <f>SUM(G8:G22)</f>
        <v>11930980</v>
      </c>
    </row>
    <row r="24" ht="13.5" thickTop="1"/>
    <row r="26" spans="1:7" ht="12.75">
      <c r="A26" s="150" t="s">
        <v>9</v>
      </c>
      <c r="B26" s="150"/>
      <c r="C26" s="150"/>
      <c r="D26" s="150"/>
      <c r="E26" s="150"/>
      <c r="F26" s="150"/>
      <c r="G26" s="150"/>
    </row>
    <row r="28" spans="1:7" ht="12.75">
      <c r="A28" s="2" t="s">
        <v>10</v>
      </c>
      <c r="B28" s="1"/>
      <c r="C28" s="2" t="s">
        <v>1</v>
      </c>
      <c r="D28" s="1"/>
      <c r="E28" s="2" t="s">
        <v>12</v>
      </c>
      <c r="F28" s="1"/>
      <c r="G28" s="153" t="s">
        <v>13</v>
      </c>
    </row>
    <row r="29" spans="1:7" ht="12.75">
      <c r="A29" s="1"/>
      <c r="B29" s="1"/>
      <c r="C29" s="2" t="s">
        <v>11</v>
      </c>
      <c r="D29" s="1"/>
      <c r="E29" s="1"/>
      <c r="F29" s="1"/>
      <c r="G29" s="153"/>
    </row>
    <row r="31" spans="1:7" ht="12.75">
      <c r="A31" t="s">
        <v>14</v>
      </c>
      <c r="C31">
        <v>1504</v>
      </c>
      <c r="E31" s="5">
        <v>10395194</v>
      </c>
      <c r="G31">
        <v>87.13</v>
      </c>
    </row>
    <row r="32" spans="1:7" ht="12.75">
      <c r="A32" t="s">
        <v>15</v>
      </c>
      <c r="C32">
        <v>10</v>
      </c>
      <c r="E32" s="5">
        <v>81939</v>
      </c>
      <c r="G32">
        <v>0.69</v>
      </c>
    </row>
    <row r="33" spans="1:7" ht="12.75">
      <c r="A33" t="s">
        <v>16</v>
      </c>
      <c r="C33">
        <v>2</v>
      </c>
      <c r="E33" s="5">
        <v>1018508</v>
      </c>
      <c r="G33">
        <v>8.54</v>
      </c>
    </row>
    <row r="34" spans="1:7" ht="12.75">
      <c r="A34" t="s">
        <v>17</v>
      </c>
      <c r="C34">
        <v>1</v>
      </c>
      <c r="E34" s="5">
        <v>425339</v>
      </c>
      <c r="G34">
        <v>3.56</v>
      </c>
    </row>
    <row r="35" spans="1:7" ht="12.75">
      <c r="A35" t="s">
        <v>18</v>
      </c>
      <c r="C35">
        <v>1</v>
      </c>
      <c r="E35" s="5">
        <v>10000</v>
      </c>
      <c r="G35">
        <v>0.08</v>
      </c>
    </row>
    <row r="36" spans="3:7" ht="13.5" thickBot="1">
      <c r="C36" s="16">
        <f>SUM(C31:C35)</f>
        <v>1518</v>
      </c>
      <c r="D36" s="1"/>
      <c r="E36" s="13">
        <f>SUM(E31:E35)</f>
        <v>11930980</v>
      </c>
      <c r="F36" s="1"/>
      <c r="G36" s="16">
        <f>SUM(G31:G35)</f>
        <v>99.99999999999999</v>
      </c>
    </row>
    <row r="37" ht="13.5" thickTop="1"/>
    <row r="38" spans="1:7" ht="12.75">
      <c r="A38" s="1" t="s">
        <v>14</v>
      </c>
      <c r="G38" s="8">
        <v>356349</v>
      </c>
    </row>
    <row r="40" ht="12.75">
      <c r="A40" s="1" t="s">
        <v>15</v>
      </c>
    </row>
    <row r="41" spans="1:6" ht="12.75">
      <c r="A41" s="151" t="s">
        <v>19</v>
      </c>
      <c r="B41" s="151"/>
      <c r="C41" s="151"/>
      <c r="F41" s="5">
        <v>5000</v>
      </c>
    </row>
    <row r="42" spans="1:6" ht="12.75">
      <c r="A42" s="149" t="s">
        <v>20</v>
      </c>
      <c r="B42" s="149"/>
      <c r="C42" s="149"/>
      <c r="F42" s="5">
        <v>2292</v>
      </c>
    </row>
    <row r="43" spans="1:6" ht="12.75">
      <c r="A43" s="149" t="s">
        <v>21</v>
      </c>
      <c r="B43" s="149"/>
      <c r="C43" s="149"/>
      <c r="F43" s="5">
        <v>190</v>
      </c>
    </row>
    <row r="44" spans="1:6" ht="12.75">
      <c r="A44" s="149" t="s">
        <v>22</v>
      </c>
      <c r="B44" s="149"/>
      <c r="C44" s="149"/>
      <c r="F44" s="5">
        <v>53900</v>
      </c>
    </row>
    <row r="45" spans="1:6" ht="12.75">
      <c r="A45" s="149" t="s">
        <v>23</v>
      </c>
      <c r="B45" s="149"/>
      <c r="C45" s="149"/>
      <c r="F45" s="5">
        <v>500</v>
      </c>
    </row>
    <row r="46" spans="1:6" ht="12.75">
      <c r="A46" s="149" t="s">
        <v>24</v>
      </c>
      <c r="B46" s="149"/>
      <c r="C46" s="149"/>
      <c r="F46" s="5">
        <v>3000</v>
      </c>
    </row>
    <row r="47" spans="1:6" ht="12.75">
      <c r="A47" s="149" t="s">
        <v>25</v>
      </c>
      <c r="B47" s="149"/>
      <c r="C47" s="149"/>
      <c r="F47" s="5">
        <v>557</v>
      </c>
    </row>
    <row r="48" spans="1:6" ht="12.75">
      <c r="A48" s="149" t="s">
        <v>26</v>
      </c>
      <c r="B48" s="149"/>
      <c r="C48" s="149"/>
      <c r="F48" s="5">
        <v>500</v>
      </c>
    </row>
    <row r="49" spans="1:6" ht="12.75">
      <c r="A49" s="149" t="s">
        <v>27</v>
      </c>
      <c r="B49" s="149"/>
      <c r="C49" s="149"/>
      <c r="F49" s="5">
        <v>1000</v>
      </c>
    </row>
    <row r="50" spans="1:7" ht="12.75">
      <c r="A50" s="149" t="s">
        <v>28</v>
      </c>
      <c r="B50" s="149"/>
      <c r="C50" s="149"/>
      <c r="F50" s="10">
        <v>15000</v>
      </c>
      <c r="G50" s="9">
        <v>81939</v>
      </c>
    </row>
    <row r="52" ht="12.75">
      <c r="A52" s="1" t="s">
        <v>29</v>
      </c>
    </row>
    <row r="53" spans="1:6" ht="12.75">
      <c r="A53" t="s">
        <v>30</v>
      </c>
      <c r="F53" s="5">
        <v>1015613</v>
      </c>
    </row>
    <row r="54" ht="12.75">
      <c r="A54" t="s">
        <v>31</v>
      </c>
    </row>
    <row r="55" spans="1:6" ht="12.75">
      <c r="A55" t="s">
        <v>32</v>
      </c>
      <c r="F55">
        <v>2895</v>
      </c>
    </row>
    <row r="56" spans="1:7" ht="12.75">
      <c r="A56" t="s">
        <v>33</v>
      </c>
      <c r="D56" s="17">
        <v>2</v>
      </c>
      <c r="F56" s="7"/>
      <c r="G56" s="11">
        <v>1018508</v>
      </c>
    </row>
    <row r="57" ht="12.75">
      <c r="G57" s="5"/>
    </row>
    <row r="58" spans="1:7" ht="12.75">
      <c r="A58" s="1" t="s">
        <v>34</v>
      </c>
      <c r="G58" s="5"/>
    </row>
    <row r="59" spans="1:2" ht="12.75">
      <c r="A59" s="149" t="s">
        <v>35</v>
      </c>
      <c r="B59" s="149"/>
    </row>
    <row r="60" spans="1:7" ht="12.75">
      <c r="A60" s="4" t="s">
        <v>33</v>
      </c>
      <c r="D60" s="17">
        <v>1</v>
      </c>
      <c r="G60" s="11">
        <v>425339</v>
      </c>
    </row>
    <row r="61" spans="1:7" ht="12.75">
      <c r="A61" s="4"/>
      <c r="G61" s="5"/>
    </row>
    <row r="62" spans="1:7" ht="12.75">
      <c r="A62" s="1" t="s">
        <v>36</v>
      </c>
      <c r="G62" s="5"/>
    </row>
    <row r="63" spans="1:7" ht="12.75">
      <c r="A63" t="s">
        <v>37</v>
      </c>
      <c r="D63" s="17">
        <v>1</v>
      </c>
      <c r="G63" s="11">
        <v>10000</v>
      </c>
    </row>
    <row r="65" spans="1:2" ht="12.75">
      <c r="A65" s="152" t="s">
        <v>38</v>
      </c>
      <c r="B65" s="152"/>
    </row>
    <row r="67" spans="1:7" ht="12.75">
      <c r="A67" t="s">
        <v>39</v>
      </c>
      <c r="F67" s="5">
        <v>657344</v>
      </c>
      <c r="G67" s="5"/>
    </row>
    <row r="68" spans="1:7" ht="12.75">
      <c r="A68" t="s">
        <v>40</v>
      </c>
      <c r="F68" s="5">
        <v>1275136</v>
      </c>
      <c r="G68" s="5"/>
    </row>
    <row r="69" spans="1:7" ht="12.75">
      <c r="A69" t="s">
        <v>41</v>
      </c>
      <c r="F69" s="5">
        <v>1158554</v>
      </c>
      <c r="G69" s="5"/>
    </row>
    <row r="70" spans="1:7" ht="12.75">
      <c r="A70" t="s">
        <v>42</v>
      </c>
      <c r="F70" s="5">
        <v>872355</v>
      </c>
      <c r="G70" s="5"/>
    </row>
    <row r="71" spans="1:7" ht="12.75">
      <c r="A71" t="s">
        <v>43</v>
      </c>
      <c r="F71" s="5">
        <v>1774232</v>
      </c>
      <c r="G71" s="5"/>
    </row>
    <row r="72" spans="1:7" ht="12.75">
      <c r="A72" t="s">
        <v>44</v>
      </c>
      <c r="F72" s="5">
        <v>930945</v>
      </c>
      <c r="G72" s="5"/>
    </row>
    <row r="73" spans="1:7" ht="12.75">
      <c r="A73" t="s">
        <v>45</v>
      </c>
      <c r="F73" s="5">
        <v>965265</v>
      </c>
      <c r="G73" s="5"/>
    </row>
    <row r="74" spans="1:7" ht="12.75">
      <c r="A74" t="s">
        <v>46</v>
      </c>
      <c r="F74" s="5">
        <v>233850</v>
      </c>
      <c r="G74" s="5"/>
    </row>
    <row r="75" spans="1:7" ht="12.75">
      <c r="A75" t="s">
        <v>47</v>
      </c>
      <c r="F75" s="5">
        <v>50540</v>
      </c>
      <c r="G75" s="5"/>
    </row>
    <row r="76" spans="1:7" ht="12.75">
      <c r="A76" t="s">
        <v>48</v>
      </c>
      <c r="F76" s="5">
        <v>652834</v>
      </c>
      <c r="G76" s="5"/>
    </row>
    <row r="77" spans="1:7" ht="12.75">
      <c r="A77" t="s">
        <v>49</v>
      </c>
      <c r="F77" s="5">
        <v>203550</v>
      </c>
      <c r="G77" s="5"/>
    </row>
    <row r="78" spans="1:7" ht="12.75">
      <c r="A78" t="s">
        <v>50</v>
      </c>
      <c r="F78" s="5">
        <v>431250</v>
      </c>
      <c r="G78" s="5"/>
    </row>
    <row r="79" spans="1:7" ht="12.75">
      <c r="A79" t="s">
        <v>51</v>
      </c>
      <c r="F79" s="5">
        <v>142350</v>
      </c>
      <c r="G79" s="5"/>
    </row>
    <row r="80" spans="1:7" ht="12.75">
      <c r="A80" t="s">
        <v>52</v>
      </c>
      <c r="F80" s="5">
        <v>364075</v>
      </c>
      <c r="G80" s="5"/>
    </row>
    <row r="81" spans="1:7" ht="12.75">
      <c r="A81" t="s">
        <v>53</v>
      </c>
      <c r="F81" s="12">
        <v>326565</v>
      </c>
      <c r="G81" s="11">
        <v>10038845</v>
      </c>
    </row>
    <row r="82" spans="6:7" ht="12.75">
      <c r="F82" s="5"/>
      <c r="G82" s="5"/>
    </row>
    <row r="83" spans="6:7" ht="13.5" thickBot="1">
      <c r="F83" s="5"/>
      <c r="G83" s="13">
        <v>11930980</v>
      </c>
    </row>
    <row r="84" ht="13.5" thickTop="1"/>
    <row r="85" spans="1:7" ht="12.75">
      <c r="A85" s="151" t="s">
        <v>54</v>
      </c>
      <c r="B85" s="151"/>
      <c r="C85" s="151"/>
      <c r="D85" s="151"/>
      <c r="E85" s="151"/>
      <c r="F85" s="151"/>
      <c r="G85" s="151"/>
    </row>
  </sheetData>
  <sheetProtection/>
  <mergeCells count="21">
    <mergeCell ref="A1:G1"/>
    <mergeCell ref="A26:G26"/>
    <mergeCell ref="G28:G29"/>
    <mergeCell ref="A2:G2"/>
    <mergeCell ref="A3:G3"/>
    <mergeCell ref="A42:C42"/>
    <mergeCell ref="C5:D5"/>
    <mergeCell ref="F6:G6"/>
    <mergeCell ref="A45:C45"/>
    <mergeCell ref="A46:C46"/>
    <mergeCell ref="A47:C47"/>
    <mergeCell ref="A48:C48"/>
    <mergeCell ref="F5:G5"/>
    <mergeCell ref="A85:G85"/>
    <mergeCell ref="A44:C44"/>
    <mergeCell ref="A49:C49"/>
    <mergeCell ref="A43:C43"/>
    <mergeCell ref="A65:B65"/>
    <mergeCell ref="A41:C41"/>
    <mergeCell ref="A50:C50"/>
    <mergeCell ref="A59:B59"/>
  </mergeCells>
  <printOptions/>
  <pageMargins left="0.75" right="0.75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8"/>
  <sheetViews>
    <sheetView zoomScalePageLayoutView="0" workbookViewId="0" topLeftCell="A1">
      <selection activeCell="J12" sqref="J12"/>
    </sheetView>
  </sheetViews>
  <sheetFormatPr defaultColWidth="9.140625" defaultRowHeight="12.75"/>
  <cols>
    <col min="1" max="1" width="22.57421875" style="0" bestFit="1" customWidth="1"/>
    <col min="3" max="3" width="13.421875" style="0" bestFit="1" customWidth="1"/>
    <col min="5" max="5" width="11.421875" style="0" bestFit="1" customWidth="1"/>
    <col min="7" max="7" width="14.28125" style="0" bestFit="1" customWidth="1"/>
    <col min="10" max="10" width="10.140625" style="0" bestFit="1" customWidth="1"/>
  </cols>
  <sheetData>
    <row r="1" spans="1:7" ht="12.75">
      <c r="A1" s="150" t="s">
        <v>76</v>
      </c>
      <c r="B1" s="150"/>
      <c r="C1" s="150"/>
      <c r="D1" s="150"/>
      <c r="E1" s="150"/>
      <c r="F1" s="150"/>
      <c r="G1" s="150"/>
    </row>
    <row r="2" spans="1:7" ht="12.75">
      <c r="A2" s="150" t="s">
        <v>77</v>
      </c>
      <c r="B2" s="150"/>
      <c r="C2" s="150"/>
      <c r="D2" s="150"/>
      <c r="E2" s="150"/>
      <c r="F2" s="150"/>
      <c r="G2" s="150"/>
    </row>
    <row r="3" spans="1:7" ht="12.75">
      <c r="A3" s="150" t="s">
        <v>78</v>
      </c>
      <c r="B3" s="150"/>
      <c r="C3" s="150"/>
      <c r="D3" s="150"/>
      <c r="E3" s="150"/>
      <c r="F3" s="150"/>
      <c r="G3" s="150"/>
    </row>
    <row r="4" spans="1:7" ht="12.75">
      <c r="A4" s="27" t="s">
        <v>79</v>
      </c>
      <c r="B4" s="2"/>
      <c r="C4" s="2"/>
      <c r="D4" s="2"/>
      <c r="E4" s="2"/>
      <c r="F4" s="2"/>
      <c r="G4" s="2"/>
    </row>
    <row r="5" spans="1:7" ht="12.75">
      <c r="A5" s="29" t="s">
        <v>80</v>
      </c>
      <c r="B5" s="2"/>
      <c r="C5" s="2"/>
      <c r="D5" s="2"/>
      <c r="E5" s="2"/>
      <c r="F5" s="2"/>
      <c r="G5" s="2"/>
    </row>
    <row r="7" spans="1:7" ht="12.75">
      <c r="A7" s="2" t="s">
        <v>1</v>
      </c>
      <c r="C7" s="150" t="s">
        <v>3</v>
      </c>
      <c r="D7" s="150"/>
      <c r="F7" s="150" t="s">
        <v>6</v>
      </c>
      <c r="G7" s="150"/>
    </row>
    <row r="8" spans="1:7" ht="12.75">
      <c r="A8" s="2" t="s">
        <v>10</v>
      </c>
      <c r="C8" s="2" t="s">
        <v>4</v>
      </c>
      <c r="D8" s="2" t="s">
        <v>5</v>
      </c>
      <c r="F8" s="150" t="s">
        <v>81</v>
      </c>
      <c r="G8" s="150"/>
    </row>
    <row r="9" spans="1:7" ht="12.75">
      <c r="A9" s="2"/>
      <c r="C9" s="2"/>
      <c r="D9" s="2"/>
      <c r="F9" s="2"/>
      <c r="G9" s="2"/>
    </row>
    <row r="10" spans="1:7" ht="12.75">
      <c r="A10" s="28">
        <v>1160</v>
      </c>
      <c r="C10" s="5">
        <v>1</v>
      </c>
      <c r="D10" s="5">
        <v>500</v>
      </c>
      <c r="G10" s="5">
        <v>81633</v>
      </c>
    </row>
    <row r="11" spans="1:7" ht="12.75">
      <c r="A11">
        <v>84</v>
      </c>
      <c r="C11" s="5">
        <v>501</v>
      </c>
      <c r="D11" s="5">
        <v>1000</v>
      </c>
      <c r="G11" s="5">
        <v>45976</v>
      </c>
    </row>
    <row r="12" spans="1:7" ht="12.75">
      <c r="A12">
        <v>47</v>
      </c>
      <c r="C12" s="5">
        <v>1001</v>
      </c>
      <c r="D12" s="5">
        <v>2500</v>
      </c>
      <c r="G12" s="5">
        <v>91692</v>
      </c>
    </row>
    <row r="13" spans="1:7" ht="12.75">
      <c r="A13">
        <v>16</v>
      </c>
      <c r="C13" s="5">
        <v>2501</v>
      </c>
      <c r="D13" s="5">
        <v>15000</v>
      </c>
      <c r="G13" s="5">
        <v>80281</v>
      </c>
    </row>
    <row r="14" spans="1:7" ht="12.75">
      <c r="A14">
        <v>3</v>
      </c>
      <c r="C14" s="5">
        <v>15001</v>
      </c>
      <c r="D14" s="5">
        <v>25000</v>
      </c>
      <c r="G14" s="5">
        <v>34883</v>
      </c>
    </row>
    <row r="15" spans="1:7" ht="12.75">
      <c r="A15">
        <v>1</v>
      </c>
      <c r="C15" s="5">
        <v>25001</v>
      </c>
      <c r="D15" s="5">
        <v>50000</v>
      </c>
      <c r="G15" s="5">
        <v>44118</v>
      </c>
    </row>
    <row r="16" spans="1:7" ht="12.75">
      <c r="A16">
        <v>2</v>
      </c>
      <c r="C16" s="5">
        <v>50001</v>
      </c>
      <c r="D16" s="5">
        <v>100000</v>
      </c>
      <c r="G16" s="5">
        <v>123140</v>
      </c>
    </row>
    <row r="17" spans="1:7" ht="12.75">
      <c r="A17">
        <v>1</v>
      </c>
      <c r="C17" s="5">
        <v>100001</v>
      </c>
      <c r="D17" s="5">
        <v>150000</v>
      </c>
      <c r="G17" s="5">
        <v>142350</v>
      </c>
    </row>
    <row r="18" spans="1:7" ht="12.75">
      <c r="A18">
        <v>2</v>
      </c>
      <c r="C18" s="5">
        <v>200001</v>
      </c>
      <c r="D18" s="5">
        <v>300000</v>
      </c>
      <c r="G18" s="5">
        <v>437400</v>
      </c>
    </row>
    <row r="19" spans="1:7" ht="12.75">
      <c r="A19">
        <v>4</v>
      </c>
      <c r="C19" s="5">
        <v>300001</v>
      </c>
      <c r="D19" s="5">
        <v>500000</v>
      </c>
      <c r="G19" s="5">
        <v>1547229</v>
      </c>
    </row>
    <row r="20" spans="1:7" ht="12.75">
      <c r="A20">
        <v>2</v>
      </c>
      <c r="C20" s="5">
        <v>500001</v>
      </c>
      <c r="D20" s="5">
        <v>700000</v>
      </c>
      <c r="G20" s="5">
        <v>1310178</v>
      </c>
    </row>
    <row r="21" spans="1:7" ht="12.75">
      <c r="A21">
        <v>1</v>
      </c>
      <c r="C21" s="5">
        <v>700001</v>
      </c>
      <c r="D21" s="5">
        <v>900000</v>
      </c>
      <c r="G21" s="5">
        <v>872355</v>
      </c>
    </row>
    <row r="22" spans="1:7" ht="12.75">
      <c r="A22">
        <v>3</v>
      </c>
      <c r="C22" s="5">
        <v>900001</v>
      </c>
      <c r="D22" s="5">
        <v>1100000</v>
      </c>
      <c r="G22" s="5">
        <v>2911823</v>
      </c>
    </row>
    <row r="23" spans="1:7" ht="12.75">
      <c r="A23">
        <v>2</v>
      </c>
      <c r="C23" s="5">
        <v>1100001</v>
      </c>
      <c r="D23" s="5">
        <v>1300000</v>
      </c>
      <c r="G23" s="5">
        <v>2433690</v>
      </c>
    </row>
    <row r="24" spans="1:7" ht="12.75">
      <c r="A24">
        <v>1</v>
      </c>
      <c r="C24" s="5">
        <v>1700001</v>
      </c>
      <c r="D24" s="5">
        <v>1800000</v>
      </c>
      <c r="G24" s="5">
        <v>1774232</v>
      </c>
    </row>
    <row r="25" spans="1:7" ht="13.5" thickBot="1">
      <c r="A25" s="30">
        <f>SUM(A10:A24)</f>
        <v>1329</v>
      </c>
      <c r="G25" s="13">
        <f>SUM(G10:G24)</f>
        <v>11930980</v>
      </c>
    </row>
    <row r="26" ht="13.5" thickTop="1"/>
    <row r="28" spans="1:7" ht="12.75">
      <c r="A28" s="150" t="s">
        <v>9</v>
      </c>
      <c r="B28" s="150"/>
      <c r="C28" s="150"/>
      <c r="D28" s="150"/>
      <c r="E28" s="150"/>
      <c r="F28" s="150"/>
      <c r="G28" s="150"/>
    </row>
    <row r="30" spans="1:7" ht="12.75">
      <c r="A30" s="2" t="s">
        <v>10</v>
      </c>
      <c r="B30" s="1"/>
      <c r="C30" s="2" t="s">
        <v>1</v>
      </c>
      <c r="D30" s="1"/>
      <c r="E30" s="2" t="s">
        <v>81</v>
      </c>
      <c r="F30" s="1"/>
      <c r="G30" s="153" t="s">
        <v>82</v>
      </c>
    </row>
    <row r="31" spans="1:7" ht="12.75">
      <c r="A31" s="1"/>
      <c r="B31" s="1"/>
      <c r="C31" s="2" t="s">
        <v>83</v>
      </c>
      <c r="D31" s="1"/>
      <c r="E31" s="1"/>
      <c r="F31" s="1"/>
      <c r="G31" s="153"/>
    </row>
    <row r="32" spans="1:7" ht="12.75">
      <c r="A32" s="1"/>
      <c r="B32" s="1"/>
      <c r="C32" s="2"/>
      <c r="D32" s="1"/>
      <c r="E32" s="1"/>
      <c r="F32" s="1"/>
      <c r="G32" s="15"/>
    </row>
    <row r="33" spans="1:7" ht="12.75">
      <c r="A33" t="s">
        <v>14</v>
      </c>
      <c r="C33" s="28">
        <v>1315</v>
      </c>
      <c r="E33" s="5">
        <v>10396170</v>
      </c>
      <c r="F33" s="32"/>
      <c r="G33" s="32">
        <f>+E33/$E$38</f>
        <v>0.8713592680567732</v>
      </c>
    </row>
    <row r="34" spans="1:7" ht="12.75">
      <c r="A34" t="s">
        <v>56</v>
      </c>
      <c r="C34">
        <v>10</v>
      </c>
      <c r="E34" s="5">
        <v>80963</v>
      </c>
      <c r="G34" s="32">
        <f>+E34/$E$38</f>
        <v>0.00678594717282235</v>
      </c>
    </row>
    <row r="35" spans="1:7" ht="12.75">
      <c r="A35" t="s">
        <v>16</v>
      </c>
      <c r="C35">
        <v>2</v>
      </c>
      <c r="E35" s="5">
        <v>1018508</v>
      </c>
      <c r="G35" s="32">
        <f>+E35/$E$38</f>
        <v>0.08536666728131302</v>
      </c>
    </row>
    <row r="36" spans="1:7" ht="12.75">
      <c r="A36" t="s">
        <v>55</v>
      </c>
      <c r="C36">
        <v>1</v>
      </c>
      <c r="E36" s="5">
        <v>425339</v>
      </c>
      <c r="G36" s="32">
        <f>+E36/$E$38</f>
        <v>0.035649963372665114</v>
      </c>
    </row>
    <row r="37" spans="1:7" ht="12.75">
      <c r="A37" t="s">
        <v>62</v>
      </c>
      <c r="C37">
        <v>1</v>
      </c>
      <c r="D37" s="20"/>
      <c r="E37" s="5">
        <v>10000</v>
      </c>
      <c r="G37" s="32">
        <f>+E37/$E$38</f>
        <v>0.000838154116426312</v>
      </c>
    </row>
    <row r="38" spans="3:7" ht="13.5" thickBot="1">
      <c r="C38" s="13">
        <f>SUM(C33:C37)</f>
        <v>1329</v>
      </c>
      <c r="D38" s="1"/>
      <c r="E38" s="13">
        <f>SUM(E33:E37)</f>
        <v>11930980</v>
      </c>
      <c r="F38" s="1"/>
      <c r="G38" s="34">
        <f>SUM(G33:G37)</f>
        <v>1</v>
      </c>
    </row>
    <row r="39" spans="3:7" ht="13.5" thickTop="1">
      <c r="C39" s="23"/>
      <c r="D39" s="1"/>
      <c r="E39" s="21"/>
      <c r="F39" s="1"/>
      <c r="G39" s="33"/>
    </row>
    <row r="40" ht="13.5" thickBot="1"/>
    <row r="41" spans="1:7" ht="13.5" thickBot="1">
      <c r="A41" s="22" t="s">
        <v>14</v>
      </c>
      <c r="G41" s="25">
        <v>357325</v>
      </c>
    </row>
    <row r="42" spans="1:7" ht="12.75">
      <c r="A42" s="1"/>
      <c r="G42" s="26"/>
    </row>
    <row r="43" ht="13.5" thickBot="1"/>
    <row r="44" spans="1:4" ht="13.5" thickBot="1">
      <c r="A44" s="22" t="s">
        <v>84</v>
      </c>
      <c r="D44" s="2">
        <v>10</v>
      </c>
    </row>
    <row r="45" ht="12.75">
      <c r="A45" s="1"/>
    </row>
    <row r="46" spans="1:6" ht="12.75">
      <c r="A46" s="151" t="s">
        <v>87</v>
      </c>
      <c r="B46" s="151"/>
      <c r="C46" s="151"/>
      <c r="F46" s="5">
        <v>3000</v>
      </c>
    </row>
    <row r="47" spans="1:6" ht="12.75">
      <c r="A47" s="149" t="s">
        <v>23</v>
      </c>
      <c r="B47" s="149"/>
      <c r="C47" s="149"/>
      <c r="F47" s="5">
        <v>500</v>
      </c>
    </row>
    <row r="48" spans="1:6" ht="12.75">
      <c r="A48" s="149" t="s">
        <v>25</v>
      </c>
      <c r="B48" s="149"/>
      <c r="C48" s="149"/>
      <c r="F48" s="5">
        <v>557</v>
      </c>
    </row>
    <row r="49" spans="1:7" ht="12.75">
      <c r="A49" s="149" t="s">
        <v>28</v>
      </c>
      <c r="B49" s="149"/>
      <c r="C49" s="149"/>
      <c r="F49" s="18">
        <v>72600</v>
      </c>
      <c r="G49" s="19"/>
    </row>
    <row r="50" spans="1:7" ht="12.75">
      <c r="A50" s="157" t="s">
        <v>57</v>
      </c>
      <c r="B50" s="157"/>
      <c r="C50" s="157"/>
      <c r="F50" s="18">
        <v>1500</v>
      </c>
      <c r="G50" s="19"/>
    </row>
    <row r="51" spans="1:7" ht="12.75">
      <c r="A51" s="149" t="s">
        <v>58</v>
      </c>
      <c r="B51" s="149"/>
      <c r="C51" s="14"/>
      <c r="F51" s="18">
        <v>139</v>
      </c>
      <c r="G51" s="19"/>
    </row>
    <row r="52" spans="1:7" ht="12.75">
      <c r="A52" s="149" t="s">
        <v>59</v>
      </c>
      <c r="B52" s="149"/>
      <c r="C52" s="14"/>
      <c r="F52" s="18">
        <v>85</v>
      </c>
      <c r="G52" s="21"/>
    </row>
    <row r="53" spans="1:7" ht="12.75">
      <c r="A53" s="14" t="s">
        <v>63</v>
      </c>
      <c r="B53" s="14"/>
      <c r="C53" s="14"/>
      <c r="F53" s="18">
        <v>100</v>
      </c>
      <c r="G53" s="21"/>
    </row>
    <row r="54" spans="1:7" ht="12.75">
      <c r="A54" s="149" t="s">
        <v>88</v>
      </c>
      <c r="B54" s="149"/>
      <c r="C54" s="149"/>
      <c r="F54" s="18">
        <v>2292</v>
      </c>
      <c r="G54" s="21"/>
    </row>
    <row r="55" spans="1:7" ht="12.75">
      <c r="A55" s="14" t="s">
        <v>89</v>
      </c>
      <c r="B55" s="14"/>
      <c r="C55" s="14"/>
      <c r="F55" s="18">
        <v>190</v>
      </c>
      <c r="G55" s="11">
        <f>SUM(F46:F55)</f>
        <v>80963</v>
      </c>
    </row>
    <row r="56" ht="13.5" thickBot="1"/>
    <row r="57" spans="1:4" ht="13.5" thickBot="1">
      <c r="A57" s="22" t="s">
        <v>68</v>
      </c>
      <c r="D57" s="2">
        <v>2</v>
      </c>
    </row>
    <row r="58" ht="12.75">
      <c r="A58" s="1"/>
    </row>
    <row r="59" spans="1:6" ht="12.75">
      <c r="A59" t="s">
        <v>74</v>
      </c>
      <c r="F59" s="5">
        <v>1015613</v>
      </c>
    </row>
    <row r="60" ht="12.75">
      <c r="A60" t="s">
        <v>69</v>
      </c>
    </row>
    <row r="62" spans="1:6" ht="12.75">
      <c r="A62" t="s">
        <v>75</v>
      </c>
      <c r="F62" s="5">
        <v>2895</v>
      </c>
    </row>
    <row r="63" spans="1:7" ht="12.75">
      <c r="A63" t="s">
        <v>33</v>
      </c>
      <c r="D63" s="17"/>
      <c r="F63" s="7"/>
      <c r="G63" s="11">
        <f>SUM(F59:F62)</f>
        <v>1018508</v>
      </c>
    </row>
    <row r="64" ht="13.5" thickBot="1">
      <c r="G64" s="5"/>
    </row>
    <row r="65" spans="1:7" ht="13.5" thickBot="1">
      <c r="A65" s="22" t="s">
        <v>34</v>
      </c>
      <c r="D65" s="2">
        <v>1</v>
      </c>
      <c r="G65" s="5"/>
    </row>
    <row r="66" spans="1:7" ht="12.75">
      <c r="A66" s="1"/>
      <c r="G66" s="5"/>
    </row>
    <row r="67" spans="1:2" ht="12.75">
      <c r="A67" s="149" t="s">
        <v>86</v>
      </c>
      <c r="B67" s="149"/>
    </row>
    <row r="68" spans="1:7" ht="12.75">
      <c r="A68" s="4" t="s">
        <v>33</v>
      </c>
      <c r="D68" s="17"/>
      <c r="G68" s="11">
        <v>425339</v>
      </c>
    </row>
    <row r="69" spans="1:7" ht="13.5" thickBot="1">
      <c r="A69" s="4"/>
      <c r="G69" s="5"/>
    </row>
    <row r="70" spans="1:7" ht="13.5" thickBot="1">
      <c r="A70" s="22" t="s">
        <v>36</v>
      </c>
      <c r="D70" s="2">
        <v>1</v>
      </c>
      <c r="G70" s="5"/>
    </row>
    <row r="71" spans="1:7" ht="12.75">
      <c r="A71" s="23"/>
      <c r="G71" s="5"/>
    </row>
    <row r="72" spans="1:7" ht="12.75">
      <c r="A72" t="s">
        <v>85</v>
      </c>
      <c r="D72" s="17"/>
      <c r="G72" s="11">
        <v>10000</v>
      </c>
    </row>
    <row r="73" ht="13.5" thickBot="1"/>
    <row r="74" spans="1:4" ht="13.5" thickBot="1">
      <c r="A74" s="155" t="s">
        <v>38</v>
      </c>
      <c r="B74" s="156"/>
      <c r="D74" s="2">
        <v>15</v>
      </c>
    </row>
    <row r="76" spans="1:7" ht="12.75">
      <c r="A76" t="s">
        <v>39</v>
      </c>
      <c r="F76" s="5">
        <v>657344</v>
      </c>
      <c r="G76" s="5"/>
    </row>
    <row r="77" spans="1:7" ht="12.75">
      <c r="A77" t="s">
        <v>40</v>
      </c>
      <c r="F77" s="5">
        <v>1275136</v>
      </c>
      <c r="G77" s="5"/>
    </row>
    <row r="78" spans="1:7" ht="12.75">
      <c r="A78" t="s">
        <v>41</v>
      </c>
      <c r="F78" s="5">
        <v>1158554</v>
      </c>
      <c r="G78" s="5"/>
    </row>
    <row r="79" spans="1:7" ht="12.75">
      <c r="A79" t="s">
        <v>42</v>
      </c>
      <c r="F79" s="5">
        <v>872355</v>
      </c>
      <c r="G79" s="5"/>
    </row>
    <row r="80" spans="1:7" ht="12.75">
      <c r="A80" t="s">
        <v>43</v>
      </c>
      <c r="F80" s="5">
        <v>1774232</v>
      </c>
      <c r="G80" s="5"/>
    </row>
    <row r="81" spans="1:7" ht="12.75">
      <c r="A81" t="s">
        <v>44</v>
      </c>
      <c r="F81" s="5">
        <v>930945</v>
      </c>
      <c r="G81" s="5"/>
    </row>
    <row r="82" spans="1:7" ht="12.75">
      <c r="A82" t="s">
        <v>45</v>
      </c>
      <c r="F82" s="5">
        <v>965265</v>
      </c>
      <c r="G82" s="5"/>
    </row>
    <row r="83" spans="1:7" ht="12.75">
      <c r="A83" t="s">
        <v>46</v>
      </c>
      <c r="F83" s="5">
        <v>233850</v>
      </c>
      <c r="G83" s="5"/>
    </row>
    <row r="84" spans="1:7" ht="12.75">
      <c r="A84" t="s">
        <v>47</v>
      </c>
      <c r="F84" s="5">
        <v>50540</v>
      </c>
      <c r="G84" s="5"/>
    </row>
    <row r="85" spans="1:7" ht="12.75">
      <c r="A85" t="s">
        <v>48</v>
      </c>
      <c r="F85" s="5">
        <v>652834</v>
      </c>
      <c r="G85" s="5"/>
    </row>
    <row r="86" spans="1:7" ht="12.75">
      <c r="A86" t="s">
        <v>49</v>
      </c>
      <c r="F86" s="5">
        <v>203550</v>
      </c>
      <c r="G86" s="5"/>
    </row>
    <row r="87" spans="1:7" ht="12.75">
      <c r="A87" t="s">
        <v>50</v>
      </c>
      <c r="F87" s="5">
        <v>431250</v>
      </c>
      <c r="G87" s="5"/>
    </row>
    <row r="88" spans="1:7" ht="12.75">
      <c r="A88" t="s">
        <v>51</v>
      </c>
      <c r="F88" s="5">
        <v>142350</v>
      </c>
      <c r="G88" s="5"/>
    </row>
    <row r="89" spans="1:7" ht="12.75">
      <c r="A89" t="s">
        <v>52</v>
      </c>
      <c r="F89" s="5">
        <v>364075</v>
      </c>
      <c r="G89" s="5"/>
    </row>
    <row r="90" spans="1:7" ht="12.75">
      <c r="A90" t="s">
        <v>53</v>
      </c>
      <c r="F90" s="12">
        <v>326565</v>
      </c>
      <c r="G90" s="11">
        <f>SUM(F76:F90)</f>
        <v>10038845</v>
      </c>
    </row>
    <row r="91" spans="6:7" ht="12.75">
      <c r="F91" s="5"/>
      <c r="G91" s="5"/>
    </row>
    <row r="92" spans="6:10" ht="13.5" thickBot="1">
      <c r="F92" s="5"/>
      <c r="G92" s="13">
        <f>G90+G72+G68+G63+G55+G41</f>
        <v>11930980</v>
      </c>
      <c r="J92" s="21"/>
    </row>
    <row r="93" ht="13.5" thickTop="1"/>
    <row r="94" spans="1:7" ht="12.75">
      <c r="A94" s="152" t="s">
        <v>60</v>
      </c>
      <c r="B94" s="152"/>
      <c r="C94" s="152"/>
      <c r="D94" s="152"/>
      <c r="E94" s="152"/>
      <c r="F94" s="152"/>
      <c r="G94" s="152"/>
    </row>
    <row r="97" spans="2:5" ht="12.75">
      <c r="B97" s="1" t="s">
        <v>64</v>
      </c>
      <c r="D97" s="2" t="s">
        <v>65</v>
      </c>
      <c r="E97" s="2" t="s">
        <v>66</v>
      </c>
    </row>
    <row r="99" spans="2:5" ht="12.75">
      <c r="B99" s="154" t="s">
        <v>67</v>
      </c>
      <c r="C99" s="154"/>
      <c r="D99" s="5">
        <v>1275136</v>
      </c>
      <c r="E99" s="24">
        <v>0.1068</v>
      </c>
    </row>
    <row r="100" spans="2:5" ht="12.75">
      <c r="B100" s="154" t="s">
        <v>43</v>
      </c>
      <c r="C100" s="154"/>
      <c r="D100" s="5">
        <v>1774232</v>
      </c>
      <c r="E100" s="31">
        <v>0.14</v>
      </c>
    </row>
    <row r="103" spans="1:4" ht="12.75">
      <c r="A103" s="1" t="s">
        <v>70</v>
      </c>
      <c r="B103" s="1"/>
      <c r="C103" s="1"/>
      <c r="D103" s="1"/>
    </row>
    <row r="104" spans="1:4" ht="12.75">
      <c r="A104" s="1" t="s">
        <v>71</v>
      </c>
      <c r="B104" s="1"/>
      <c r="C104" s="1"/>
      <c r="D104" s="1"/>
    </row>
    <row r="107" ht="12.75">
      <c r="A107" t="s">
        <v>72</v>
      </c>
    </row>
    <row r="108" ht="12.75">
      <c r="A108" t="s">
        <v>73</v>
      </c>
    </row>
  </sheetData>
  <sheetProtection/>
  <mergeCells count="21">
    <mergeCell ref="A46:C46"/>
    <mergeCell ref="A52:B52"/>
    <mergeCell ref="A2:G2"/>
    <mergeCell ref="A48:C48"/>
    <mergeCell ref="A47:C47"/>
    <mergeCell ref="A3:G3"/>
    <mergeCell ref="B100:C100"/>
    <mergeCell ref="B99:C99"/>
    <mergeCell ref="A67:B67"/>
    <mergeCell ref="A74:B74"/>
    <mergeCell ref="A94:G94"/>
    <mergeCell ref="A49:C49"/>
    <mergeCell ref="A54:C54"/>
    <mergeCell ref="A50:C50"/>
    <mergeCell ref="A51:B51"/>
    <mergeCell ref="A1:G1"/>
    <mergeCell ref="A28:G28"/>
    <mergeCell ref="G30:G31"/>
    <mergeCell ref="C7:D7"/>
    <mergeCell ref="F7:G7"/>
    <mergeCell ref="F8:G8"/>
  </mergeCells>
  <printOptions/>
  <pageMargins left="0.45" right="0.75" top="0.5" bottom="1.32" header="0.5" footer="0.5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8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2.57421875" style="0" bestFit="1" customWidth="1"/>
    <col min="3" max="3" width="13.421875" style="0" bestFit="1" customWidth="1"/>
    <col min="5" max="5" width="11.421875" style="0" bestFit="1" customWidth="1"/>
    <col min="7" max="7" width="14.28125" style="0" bestFit="1" customWidth="1"/>
    <col min="10" max="10" width="10.140625" style="0" bestFit="1" customWidth="1"/>
  </cols>
  <sheetData>
    <row r="1" spans="1:7" ht="12.75">
      <c r="A1" s="150" t="s">
        <v>76</v>
      </c>
      <c r="B1" s="150"/>
      <c r="C1" s="150"/>
      <c r="D1" s="150"/>
      <c r="E1" s="150"/>
      <c r="F1" s="150"/>
      <c r="G1" s="150"/>
    </row>
    <row r="2" spans="1:7" ht="12.75">
      <c r="A2" s="150" t="s">
        <v>77</v>
      </c>
      <c r="B2" s="150"/>
      <c r="C2" s="150"/>
      <c r="D2" s="150"/>
      <c r="E2" s="150"/>
      <c r="F2" s="150"/>
      <c r="G2" s="150"/>
    </row>
    <row r="3" spans="1:7" ht="12.75">
      <c r="A3" s="150" t="s">
        <v>90</v>
      </c>
      <c r="B3" s="150"/>
      <c r="C3" s="150"/>
      <c r="D3" s="150"/>
      <c r="E3" s="150"/>
      <c r="F3" s="150"/>
      <c r="G3" s="150"/>
    </row>
    <row r="4" spans="1:7" ht="12.75">
      <c r="A4" s="27" t="s">
        <v>79</v>
      </c>
      <c r="B4" s="2"/>
      <c r="C4" s="2"/>
      <c r="D4" s="2"/>
      <c r="E4" s="2"/>
      <c r="F4" s="2"/>
      <c r="G4" s="2"/>
    </row>
    <row r="5" spans="1:7" ht="12.75">
      <c r="A5" s="29" t="s">
        <v>80</v>
      </c>
      <c r="B5" s="2"/>
      <c r="C5" s="2"/>
      <c r="D5" s="2"/>
      <c r="E5" s="2"/>
      <c r="F5" s="2"/>
      <c r="G5" s="2"/>
    </row>
    <row r="7" spans="1:7" ht="12.75">
      <c r="A7" s="2" t="s">
        <v>1</v>
      </c>
      <c r="C7" s="150" t="s">
        <v>3</v>
      </c>
      <c r="D7" s="150"/>
      <c r="F7" s="150" t="s">
        <v>6</v>
      </c>
      <c r="G7" s="150"/>
    </row>
    <row r="8" spans="1:7" ht="12.75">
      <c r="A8" s="2" t="s">
        <v>10</v>
      </c>
      <c r="C8" s="2" t="s">
        <v>4</v>
      </c>
      <c r="D8" s="2" t="s">
        <v>5</v>
      </c>
      <c r="F8" s="150" t="s">
        <v>81</v>
      </c>
      <c r="G8" s="150"/>
    </row>
    <row r="9" spans="1:7" ht="12.75">
      <c r="A9" s="2"/>
      <c r="C9" s="2"/>
      <c r="D9" s="2"/>
      <c r="F9" s="2"/>
      <c r="G9" s="2"/>
    </row>
    <row r="10" spans="1:7" ht="12.75">
      <c r="A10" s="35">
        <v>54</v>
      </c>
      <c r="C10" s="5">
        <v>1</v>
      </c>
      <c r="D10" s="5">
        <v>100</v>
      </c>
      <c r="G10" s="5">
        <v>2751</v>
      </c>
    </row>
    <row r="11" spans="1:7" ht="12.75">
      <c r="A11">
        <v>43</v>
      </c>
      <c r="C11" s="5">
        <v>101</v>
      </c>
      <c r="D11" s="5">
        <v>500</v>
      </c>
      <c r="G11" s="5">
        <v>12473</v>
      </c>
    </row>
    <row r="12" spans="1:7" ht="12.75">
      <c r="A12">
        <v>18</v>
      </c>
      <c r="C12" s="5">
        <v>501</v>
      </c>
      <c r="D12" s="5">
        <v>1000</v>
      </c>
      <c r="G12" s="5">
        <v>13969</v>
      </c>
    </row>
    <row r="13" spans="1:7" ht="12.75">
      <c r="A13">
        <v>15</v>
      </c>
      <c r="C13" s="5">
        <v>1001</v>
      </c>
      <c r="D13" s="5">
        <v>5000</v>
      </c>
      <c r="G13" s="5">
        <v>35488</v>
      </c>
    </row>
    <row r="14" spans="1:7" ht="12.75">
      <c r="A14">
        <v>2</v>
      </c>
      <c r="C14" s="5">
        <v>5001</v>
      </c>
      <c r="D14" s="5">
        <v>10000</v>
      </c>
      <c r="G14" s="5">
        <v>16856</v>
      </c>
    </row>
    <row r="15" spans="1:7" ht="12.75">
      <c r="A15">
        <v>3</v>
      </c>
      <c r="C15" s="5">
        <v>10001</v>
      </c>
      <c r="D15" s="5">
        <v>15000</v>
      </c>
      <c r="G15" s="5">
        <v>38600</v>
      </c>
    </row>
    <row r="16" spans="1:7" ht="12.75">
      <c r="A16">
        <v>1</v>
      </c>
      <c r="C16" s="5">
        <v>15001</v>
      </c>
      <c r="D16" s="5">
        <v>20000</v>
      </c>
      <c r="G16" s="5">
        <v>16900</v>
      </c>
    </row>
    <row r="17" spans="1:7" ht="12.75">
      <c r="A17">
        <v>3</v>
      </c>
      <c r="C17" s="5">
        <v>20001</v>
      </c>
      <c r="D17" s="5">
        <v>25000</v>
      </c>
      <c r="G17" s="5">
        <v>73200</v>
      </c>
    </row>
    <row r="18" spans="1:7" ht="12.75">
      <c r="A18">
        <v>3</v>
      </c>
      <c r="C18" s="5">
        <v>30001</v>
      </c>
      <c r="D18" s="5">
        <v>35000</v>
      </c>
      <c r="G18" s="5">
        <v>101429</v>
      </c>
    </row>
    <row r="19" spans="1:7" ht="12.75">
      <c r="A19">
        <v>1</v>
      </c>
      <c r="C19" s="5">
        <v>140001</v>
      </c>
      <c r="D19" s="5">
        <v>145000</v>
      </c>
      <c r="G19" s="5">
        <v>142350</v>
      </c>
    </row>
    <row r="20" spans="1:7" ht="12.75">
      <c r="A20">
        <v>1</v>
      </c>
      <c r="C20" s="5">
        <v>185001</v>
      </c>
      <c r="D20" s="5">
        <v>190000</v>
      </c>
      <c r="G20" s="5">
        <v>187550</v>
      </c>
    </row>
    <row r="21" spans="1:7" ht="12.75">
      <c r="A21">
        <v>1</v>
      </c>
      <c r="C21" s="5">
        <v>230001</v>
      </c>
      <c r="D21" s="5">
        <v>235000</v>
      </c>
      <c r="G21" s="5">
        <v>233850</v>
      </c>
    </row>
    <row r="22" spans="1:7" ht="12.75">
      <c r="A22">
        <v>1</v>
      </c>
      <c r="C22" s="5">
        <v>325001</v>
      </c>
      <c r="D22" s="5">
        <v>330000</v>
      </c>
      <c r="G22" s="5">
        <v>326565</v>
      </c>
    </row>
    <row r="23" spans="1:7" ht="12.75">
      <c r="A23">
        <v>1</v>
      </c>
      <c r="C23" s="5">
        <v>360001</v>
      </c>
      <c r="D23" s="5">
        <v>365000</v>
      </c>
      <c r="G23" s="5">
        <v>362825</v>
      </c>
    </row>
    <row r="24" spans="1:7" ht="12.75">
      <c r="A24">
        <v>1</v>
      </c>
      <c r="C24" s="5">
        <v>425001</v>
      </c>
      <c r="D24" s="5">
        <v>430000</v>
      </c>
      <c r="G24" s="5">
        <v>425339</v>
      </c>
    </row>
    <row r="25" spans="1:7" ht="12.75">
      <c r="A25">
        <v>1</v>
      </c>
      <c r="C25" s="5">
        <v>430001</v>
      </c>
      <c r="D25" s="5">
        <v>435000</v>
      </c>
      <c r="G25" s="5">
        <v>431250</v>
      </c>
    </row>
    <row r="26" spans="1:7" ht="12.75">
      <c r="A26">
        <v>1</v>
      </c>
      <c r="C26" s="5">
        <v>655001</v>
      </c>
      <c r="D26" s="5">
        <v>660000</v>
      </c>
      <c r="G26" s="5">
        <v>657344</v>
      </c>
    </row>
    <row r="27" spans="1:7" ht="12.75">
      <c r="A27">
        <v>1</v>
      </c>
      <c r="C27" s="5">
        <v>865001</v>
      </c>
      <c r="D27" s="5">
        <v>870000</v>
      </c>
      <c r="G27" s="5">
        <v>869555</v>
      </c>
    </row>
    <row r="28" spans="1:7" ht="12.75">
      <c r="A28">
        <v>1</v>
      </c>
      <c r="C28" s="5">
        <v>885001</v>
      </c>
      <c r="D28" s="5">
        <v>890000</v>
      </c>
      <c r="G28" s="5">
        <v>888873</v>
      </c>
    </row>
    <row r="29" spans="1:7" ht="12.75">
      <c r="A29">
        <v>1</v>
      </c>
      <c r="C29" s="5">
        <v>920001</v>
      </c>
      <c r="D29" s="5">
        <v>925000</v>
      </c>
      <c r="G29" s="5">
        <v>922834</v>
      </c>
    </row>
    <row r="30" spans="1:7" ht="12.75">
      <c r="A30">
        <v>1</v>
      </c>
      <c r="C30" s="5">
        <v>945001</v>
      </c>
      <c r="D30" s="5">
        <v>950000</v>
      </c>
      <c r="G30" s="5">
        <v>949265</v>
      </c>
    </row>
    <row r="31" spans="1:7" ht="12.75">
      <c r="A31">
        <v>1</v>
      </c>
      <c r="C31" s="5">
        <v>1005001</v>
      </c>
      <c r="D31" s="5">
        <v>1010000</v>
      </c>
      <c r="G31" s="5">
        <v>1005136</v>
      </c>
    </row>
    <row r="32" spans="1:7" ht="12.75">
      <c r="A32">
        <v>1</v>
      </c>
      <c r="C32" s="5">
        <v>1015001</v>
      </c>
      <c r="D32" s="5">
        <v>1020000</v>
      </c>
      <c r="G32" s="5">
        <v>1015613</v>
      </c>
    </row>
    <row r="33" spans="1:7" ht="12.75">
      <c r="A33">
        <v>1</v>
      </c>
      <c r="C33" s="5">
        <v>1145001</v>
      </c>
      <c r="D33" s="5">
        <v>1150000</v>
      </c>
      <c r="G33" s="5">
        <v>1148954</v>
      </c>
    </row>
    <row r="34" spans="1:7" ht="12.75">
      <c r="A34">
        <v>1</v>
      </c>
      <c r="C34" s="5">
        <v>1750001</v>
      </c>
      <c r="D34" s="5">
        <v>1755000</v>
      </c>
      <c r="G34" s="5">
        <v>1753682</v>
      </c>
    </row>
    <row r="35" spans="1:7" ht="13.5" thickBot="1">
      <c r="A35" s="30">
        <f>SUM(A10:A34)</f>
        <v>158</v>
      </c>
      <c r="G35" s="13">
        <f>SUM(G10:G34)</f>
        <v>11632651</v>
      </c>
    </row>
    <row r="36" ht="13.5" thickTop="1"/>
    <row r="38" spans="1:7" ht="12.75">
      <c r="A38" s="150" t="s">
        <v>9</v>
      </c>
      <c r="B38" s="150"/>
      <c r="C38" s="150"/>
      <c r="D38" s="150"/>
      <c r="E38" s="150"/>
      <c r="F38" s="150"/>
      <c r="G38" s="150"/>
    </row>
    <row r="40" spans="1:7" ht="12.75">
      <c r="A40" s="2" t="s">
        <v>10</v>
      </c>
      <c r="B40" s="1"/>
      <c r="C40" s="2" t="s">
        <v>1</v>
      </c>
      <c r="D40" s="1"/>
      <c r="E40" s="2" t="s">
        <v>81</v>
      </c>
      <c r="F40" s="1"/>
      <c r="G40" s="153" t="s">
        <v>82</v>
      </c>
    </row>
    <row r="41" spans="1:7" ht="12.75">
      <c r="A41" s="1"/>
      <c r="B41" s="1"/>
      <c r="C41" s="2" t="s">
        <v>83</v>
      </c>
      <c r="D41" s="1"/>
      <c r="E41" s="1"/>
      <c r="F41" s="1"/>
      <c r="G41" s="153"/>
    </row>
    <row r="42" spans="1:7" ht="12.75">
      <c r="A42" s="1"/>
      <c r="B42" s="1"/>
      <c r="C42" s="2"/>
      <c r="D42" s="1"/>
      <c r="E42" s="1"/>
      <c r="F42" s="1"/>
      <c r="G42" s="15"/>
    </row>
    <row r="43" spans="1:7" ht="12.75">
      <c r="A43" t="s">
        <v>16</v>
      </c>
      <c r="C43" s="35">
        <v>2</v>
      </c>
      <c r="E43" s="5">
        <v>1018508</v>
      </c>
      <c r="F43" s="36"/>
      <c r="G43" s="36">
        <f>+E43/$E$48</f>
        <v>0.0875559663914958</v>
      </c>
    </row>
    <row r="44" spans="1:7" ht="12.75">
      <c r="A44" t="s">
        <v>14</v>
      </c>
      <c r="C44">
        <v>149</v>
      </c>
      <c r="E44" s="5">
        <v>10113747</v>
      </c>
      <c r="G44" s="36">
        <f>+E44/$E$48</f>
        <v>0.8694275277406672</v>
      </c>
    </row>
    <row r="45" spans="1:7" ht="12.75">
      <c r="A45" t="s">
        <v>55</v>
      </c>
      <c r="C45">
        <v>1</v>
      </c>
      <c r="E45" s="5">
        <v>425339</v>
      </c>
      <c r="G45" s="36">
        <f>+E45/$E$48</f>
        <v>0.036564236303487485</v>
      </c>
    </row>
    <row r="46" spans="1:7" ht="12.75">
      <c r="A46" t="s">
        <v>91</v>
      </c>
      <c r="C46">
        <v>1</v>
      </c>
      <c r="E46" s="5">
        <v>13100</v>
      </c>
      <c r="G46" s="36">
        <f>+E46/$E$48</f>
        <v>0.0011261405504213958</v>
      </c>
    </row>
    <row r="47" spans="1:7" ht="12.75">
      <c r="A47" t="s">
        <v>84</v>
      </c>
      <c r="C47">
        <v>5</v>
      </c>
      <c r="D47" s="20"/>
      <c r="E47" s="5">
        <v>61957</v>
      </c>
      <c r="G47" s="36">
        <f>+E47/$E$48</f>
        <v>0.005326129013928123</v>
      </c>
    </row>
    <row r="48" spans="3:7" ht="13.5" thickBot="1">
      <c r="C48" s="13">
        <f>SUM(C43:C47)</f>
        <v>158</v>
      </c>
      <c r="D48" s="1"/>
      <c r="E48" s="13">
        <f>SUM(E43:E47)</f>
        <v>11632651</v>
      </c>
      <c r="F48" s="1"/>
      <c r="G48" s="34">
        <f>SUM(G43:G47)</f>
        <v>1</v>
      </c>
    </row>
    <row r="49" spans="3:7" ht="13.5" thickTop="1">
      <c r="C49" s="23"/>
      <c r="D49" s="1"/>
      <c r="E49" s="21"/>
      <c r="F49" s="1"/>
      <c r="G49" s="33"/>
    </row>
    <row r="50" ht="13.5" thickBot="1"/>
    <row r="51" spans="1:7" ht="13.5" thickBot="1">
      <c r="A51" s="22" t="s">
        <v>14</v>
      </c>
      <c r="G51" s="25">
        <v>357325</v>
      </c>
    </row>
    <row r="52" spans="1:7" ht="12.75">
      <c r="A52" s="1"/>
      <c r="G52" s="26"/>
    </row>
    <row r="53" ht="13.5" thickBot="1"/>
    <row r="54" spans="1:4" ht="13.5" thickBot="1">
      <c r="A54" s="22" t="s">
        <v>84</v>
      </c>
      <c r="D54" s="2">
        <v>10</v>
      </c>
    </row>
    <row r="55" ht="12.75">
      <c r="A55" s="1"/>
    </row>
    <row r="56" spans="1:6" ht="12.75">
      <c r="A56" s="151" t="s">
        <v>87</v>
      </c>
      <c r="B56" s="151"/>
      <c r="C56" s="151"/>
      <c r="F56" s="5">
        <v>3000</v>
      </c>
    </row>
    <row r="57" spans="1:6" ht="12.75">
      <c r="A57" s="149" t="s">
        <v>23</v>
      </c>
      <c r="B57" s="149"/>
      <c r="C57" s="149"/>
      <c r="F57" s="5">
        <v>500</v>
      </c>
    </row>
    <row r="58" spans="1:6" ht="12.75">
      <c r="A58" s="149" t="s">
        <v>25</v>
      </c>
      <c r="B58" s="149"/>
      <c r="C58" s="149"/>
      <c r="F58" s="5">
        <v>557</v>
      </c>
    </row>
    <row r="59" spans="1:7" ht="12.75">
      <c r="A59" s="149" t="s">
        <v>28</v>
      </c>
      <c r="B59" s="149"/>
      <c r="C59" s="149"/>
      <c r="F59" s="18">
        <v>72600</v>
      </c>
      <c r="G59" s="19"/>
    </row>
    <row r="60" spans="1:7" ht="12.75">
      <c r="A60" s="157" t="s">
        <v>57</v>
      </c>
      <c r="B60" s="157"/>
      <c r="C60" s="157"/>
      <c r="F60" s="18">
        <v>1500</v>
      </c>
      <c r="G60" s="19"/>
    </row>
    <row r="61" spans="1:7" ht="12.75">
      <c r="A61" s="149" t="s">
        <v>58</v>
      </c>
      <c r="B61" s="149"/>
      <c r="C61" s="14"/>
      <c r="F61" s="18">
        <v>139</v>
      </c>
      <c r="G61" s="19"/>
    </row>
    <row r="62" spans="1:7" ht="12.75">
      <c r="A62" s="149" t="s">
        <v>59</v>
      </c>
      <c r="B62" s="149"/>
      <c r="C62" s="14"/>
      <c r="F62" s="18">
        <v>85</v>
      </c>
      <c r="G62" s="21"/>
    </row>
    <row r="63" spans="1:7" ht="12.75">
      <c r="A63" s="14" t="s">
        <v>63</v>
      </c>
      <c r="B63" s="14"/>
      <c r="C63" s="14"/>
      <c r="F63" s="18">
        <v>100</v>
      </c>
      <c r="G63" s="21"/>
    </row>
    <row r="64" spans="1:7" ht="12.75">
      <c r="A64" s="149" t="s">
        <v>88</v>
      </c>
      <c r="B64" s="149"/>
      <c r="C64" s="149"/>
      <c r="F64" s="18">
        <v>2292</v>
      </c>
      <c r="G64" s="21"/>
    </row>
    <row r="65" spans="1:7" ht="12.75">
      <c r="A65" s="14" t="s">
        <v>89</v>
      </c>
      <c r="B65" s="14"/>
      <c r="C65" s="14"/>
      <c r="F65" s="18">
        <v>190</v>
      </c>
      <c r="G65" s="11">
        <f>SUM(F56:F65)</f>
        <v>80963</v>
      </c>
    </row>
    <row r="66" ht="13.5" thickBot="1"/>
    <row r="67" spans="1:4" ht="13.5" thickBot="1">
      <c r="A67" s="22" t="s">
        <v>68</v>
      </c>
      <c r="D67" s="2">
        <v>2</v>
      </c>
    </row>
    <row r="68" ht="12.75">
      <c r="A68" s="1"/>
    </row>
    <row r="69" spans="1:6" ht="12.75">
      <c r="A69" t="s">
        <v>74</v>
      </c>
      <c r="F69" s="5">
        <v>1015613</v>
      </c>
    </row>
    <row r="70" ht="12.75">
      <c r="A70" t="s">
        <v>69</v>
      </c>
    </row>
    <row r="72" spans="1:6" ht="12.75">
      <c r="A72" t="s">
        <v>75</v>
      </c>
      <c r="F72" s="5">
        <v>2895</v>
      </c>
    </row>
    <row r="73" spans="1:7" ht="12.75">
      <c r="A73" t="s">
        <v>33</v>
      </c>
      <c r="D73" s="17"/>
      <c r="F73" s="7"/>
      <c r="G73" s="11">
        <f>SUM(F69:F72)</f>
        <v>1018508</v>
      </c>
    </row>
    <row r="74" ht="13.5" thickBot="1">
      <c r="G74" s="5"/>
    </row>
    <row r="75" spans="1:7" ht="13.5" thickBot="1">
      <c r="A75" s="22" t="s">
        <v>34</v>
      </c>
      <c r="D75" s="2">
        <v>1</v>
      </c>
      <c r="G75" s="5"/>
    </row>
    <row r="76" spans="1:7" ht="12.75">
      <c r="A76" s="1"/>
      <c r="G76" s="5"/>
    </row>
    <row r="77" spans="1:2" ht="12.75">
      <c r="A77" s="149" t="s">
        <v>86</v>
      </c>
      <c r="B77" s="149"/>
    </row>
    <row r="78" spans="1:7" ht="12.75">
      <c r="A78" s="4" t="s">
        <v>33</v>
      </c>
      <c r="D78" s="17"/>
      <c r="G78" s="11">
        <v>425339</v>
      </c>
    </row>
    <row r="79" spans="1:7" ht="13.5" thickBot="1">
      <c r="A79" s="4"/>
      <c r="G79" s="5"/>
    </row>
    <row r="80" spans="1:7" ht="13.5" thickBot="1">
      <c r="A80" s="22" t="s">
        <v>36</v>
      </c>
      <c r="D80" s="2">
        <v>1</v>
      </c>
      <c r="G80" s="5"/>
    </row>
    <row r="81" spans="1:7" ht="12.75">
      <c r="A81" s="23"/>
      <c r="G81" s="5"/>
    </row>
    <row r="82" spans="1:7" ht="12.75">
      <c r="A82" t="s">
        <v>85</v>
      </c>
      <c r="D82" s="17"/>
      <c r="G82" s="11">
        <v>10000</v>
      </c>
    </row>
    <row r="83" ht="13.5" thickBot="1"/>
    <row r="84" spans="1:4" ht="13.5" thickBot="1">
      <c r="A84" s="155" t="s">
        <v>38</v>
      </c>
      <c r="B84" s="156"/>
      <c r="D84" s="2">
        <v>15</v>
      </c>
    </row>
    <row r="86" spans="1:7" ht="12.75">
      <c r="A86" t="s">
        <v>39</v>
      </c>
      <c r="F86" s="5">
        <v>657344</v>
      </c>
      <c r="G86" s="5"/>
    </row>
    <row r="87" spans="1:7" ht="12.75">
      <c r="A87" t="s">
        <v>40</v>
      </c>
      <c r="F87" s="5">
        <v>1275136</v>
      </c>
      <c r="G87" s="5"/>
    </row>
    <row r="88" spans="1:7" ht="12.75">
      <c r="A88" t="s">
        <v>41</v>
      </c>
      <c r="F88" s="5">
        <v>1158554</v>
      </c>
      <c r="G88" s="5"/>
    </row>
    <row r="89" spans="1:7" ht="12.75">
      <c r="A89" t="s">
        <v>42</v>
      </c>
      <c r="F89" s="5">
        <v>872355</v>
      </c>
      <c r="G89" s="5"/>
    </row>
    <row r="90" spans="1:7" ht="12.75">
      <c r="A90" t="s">
        <v>43</v>
      </c>
      <c r="F90" s="5">
        <v>1774232</v>
      </c>
      <c r="G90" s="5"/>
    </row>
    <row r="91" spans="1:7" ht="12.75">
      <c r="A91" t="s">
        <v>44</v>
      </c>
      <c r="F91" s="5">
        <v>930945</v>
      </c>
      <c r="G91" s="5"/>
    </row>
    <row r="92" spans="1:7" ht="12.75">
      <c r="A92" t="s">
        <v>45</v>
      </c>
      <c r="F92" s="5">
        <v>965265</v>
      </c>
      <c r="G92" s="5"/>
    </row>
    <row r="93" spans="1:7" ht="12.75">
      <c r="A93" t="s">
        <v>46</v>
      </c>
      <c r="F93" s="5">
        <v>233850</v>
      </c>
      <c r="G93" s="5"/>
    </row>
    <row r="94" spans="1:7" ht="12.75">
      <c r="A94" t="s">
        <v>47</v>
      </c>
      <c r="F94" s="5">
        <v>50540</v>
      </c>
      <c r="G94" s="5"/>
    </row>
    <row r="95" spans="1:7" ht="12.75">
      <c r="A95" t="s">
        <v>48</v>
      </c>
      <c r="F95" s="5">
        <v>652834</v>
      </c>
      <c r="G95" s="5"/>
    </row>
    <row r="96" spans="1:7" ht="12.75">
      <c r="A96" t="s">
        <v>49</v>
      </c>
      <c r="F96" s="5">
        <v>203550</v>
      </c>
      <c r="G96" s="5"/>
    </row>
    <row r="97" spans="1:7" ht="12.75">
      <c r="A97" t="s">
        <v>50</v>
      </c>
      <c r="F97" s="5">
        <v>431250</v>
      </c>
      <c r="G97" s="5"/>
    </row>
    <row r="98" spans="1:7" ht="12.75">
      <c r="A98" t="s">
        <v>51</v>
      </c>
      <c r="F98" s="5">
        <v>142350</v>
      </c>
      <c r="G98" s="5"/>
    </row>
    <row r="99" spans="1:7" ht="12.75">
      <c r="A99" t="s">
        <v>52</v>
      </c>
      <c r="F99" s="5">
        <v>364075</v>
      </c>
      <c r="G99" s="5"/>
    </row>
    <row r="100" spans="1:7" ht="12.75">
      <c r="A100" t="s">
        <v>53</v>
      </c>
      <c r="F100" s="12">
        <v>326565</v>
      </c>
      <c r="G100" s="11">
        <f>SUM(F86:F100)</f>
        <v>10038845</v>
      </c>
    </row>
    <row r="101" spans="6:7" ht="12.75">
      <c r="F101" s="5"/>
      <c r="G101" s="5"/>
    </row>
    <row r="102" spans="6:10" ht="13.5" thickBot="1">
      <c r="F102" s="5"/>
      <c r="G102" s="13">
        <f>G100+G82+G78+G73+G65+G51</f>
        <v>11930980</v>
      </c>
      <c r="J102" s="21"/>
    </row>
    <row r="103" ht="13.5" thickTop="1"/>
    <row r="104" spans="1:7" ht="12.75">
      <c r="A104" s="152" t="s">
        <v>60</v>
      </c>
      <c r="B104" s="152"/>
      <c r="C104" s="152"/>
      <c r="D104" s="152"/>
      <c r="E104" s="152"/>
      <c r="F104" s="152"/>
      <c r="G104" s="152"/>
    </row>
    <row r="107" spans="2:5" ht="12.75">
      <c r="B107" s="1" t="s">
        <v>64</v>
      </c>
      <c r="D107" s="2" t="s">
        <v>65</v>
      </c>
      <c r="E107" s="2" t="s">
        <v>66</v>
      </c>
    </row>
    <row r="109" spans="2:5" ht="12.75">
      <c r="B109" s="154" t="s">
        <v>67</v>
      </c>
      <c r="C109" s="154"/>
      <c r="D109" s="5">
        <v>1275136</v>
      </c>
      <c r="E109" s="24">
        <v>0.1068</v>
      </c>
    </row>
    <row r="110" spans="2:5" ht="12.75">
      <c r="B110" s="154" t="s">
        <v>43</v>
      </c>
      <c r="C110" s="154"/>
      <c r="D110" s="5">
        <v>1774232</v>
      </c>
      <c r="E110" s="37">
        <v>0.14</v>
      </c>
    </row>
    <row r="113" spans="1:4" ht="12.75">
      <c r="A113" s="1" t="s">
        <v>70</v>
      </c>
      <c r="B113" s="1"/>
      <c r="C113" s="1"/>
      <c r="D113" s="1"/>
    </row>
    <row r="114" spans="1:4" ht="12.75">
      <c r="A114" s="1" t="s">
        <v>71</v>
      </c>
      <c r="B114" s="1"/>
      <c r="C114" s="1"/>
      <c r="D114" s="1"/>
    </row>
    <row r="117" ht="12.75">
      <c r="A117" t="s">
        <v>72</v>
      </c>
    </row>
    <row r="118" ht="12.75">
      <c r="A118" t="s">
        <v>73</v>
      </c>
    </row>
  </sheetData>
  <sheetProtection/>
  <mergeCells count="21">
    <mergeCell ref="B110:C110"/>
    <mergeCell ref="B109:C109"/>
    <mergeCell ref="A77:B77"/>
    <mergeCell ref="A84:B84"/>
    <mergeCell ref="A104:G104"/>
    <mergeCell ref="A62:B62"/>
    <mergeCell ref="A64:C64"/>
    <mergeCell ref="A58:C58"/>
    <mergeCell ref="A57:C57"/>
    <mergeCell ref="A60:C60"/>
    <mergeCell ref="A56:C56"/>
    <mergeCell ref="A59:C59"/>
    <mergeCell ref="A61:B61"/>
    <mergeCell ref="A1:G1"/>
    <mergeCell ref="A38:G38"/>
    <mergeCell ref="G40:G41"/>
    <mergeCell ref="C7:D7"/>
    <mergeCell ref="F7:G7"/>
    <mergeCell ref="F8:G8"/>
    <mergeCell ref="A2:G2"/>
    <mergeCell ref="A3:G3"/>
  </mergeCells>
  <printOptions/>
  <pageMargins left="0.45" right="0.75" top="0.5" bottom="1.32" header="0.5" footer="0.5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0"/>
  <sheetViews>
    <sheetView zoomScalePageLayoutView="0" workbookViewId="0" topLeftCell="A89">
      <selection activeCell="A115" sqref="A115"/>
    </sheetView>
  </sheetViews>
  <sheetFormatPr defaultColWidth="9.140625" defaultRowHeight="12.75"/>
  <cols>
    <col min="1" max="1" width="22.57421875" style="41" bestFit="1" customWidth="1"/>
    <col min="2" max="2" width="9.140625" style="41" customWidth="1"/>
    <col min="3" max="3" width="13.421875" style="41" bestFit="1" customWidth="1"/>
    <col min="4" max="4" width="9.140625" style="41" customWidth="1"/>
    <col min="5" max="5" width="11.421875" style="41" bestFit="1" customWidth="1"/>
    <col min="6" max="6" width="9.140625" style="41" customWidth="1"/>
    <col min="7" max="7" width="14.28125" style="41" bestFit="1" customWidth="1"/>
    <col min="8" max="9" width="9.140625" style="41" customWidth="1"/>
    <col min="10" max="10" width="10.140625" style="41" bestFit="1" customWidth="1"/>
    <col min="11" max="16384" width="9.140625" style="41" customWidth="1"/>
  </cols>
  <sheetData>
    <row r="1" spans="1:7" ht="12.75">
      <c r="A1" s="165" t="s">
        <v>76</v>
      </c>
      <c r="B1" s="166"/>
      <c r="C1" s="166"/>
      <c r="D1" s="166"/>
      <c r="E1" s="166"/>
      <c r="F1" s="166"/>
      <c r="G1" s="167"/>
    </row>
    <row r="2" spans="1:7" ht="12.75">
      <c r="A2" s="158" t="s">
        <v>77</v>
      </c>
      <c r="B2" s="159"/>
      <c r="C2" s="159"/>
      <c r="D2" s="159"/>
      <c r="E2" s="159"/>
      <c r="F2" s="159"/>
      <c r="G2" s="160"/>
    </row>
    <row r="3" spans="1:7" ht="12.75">
      <c r="A3" s="158" t="s">
        <v>97</v>
      </c>
      <c r="B3" s="159"/>
      <c r="C3" s="159"/>
      <c r="D3" s="159"/>
      <c r="E3" s="159"/>
      <c r="F3" s="159"/>
      <c r="G3" s="160"/>
    </row>
    <row r="4" spans="1:7" ht="12.75">
      <c r="A4" s="158" t="s">
        <v>79</v>
      </c>
      <c r="B4" s="159"/>
      <c r="C4" s="159"/>
      <c r="D4" s="159"/>
      <c r="E4" s="159"/>
      <c r="F4" s="159"/>
      <c r="G4" s="160"/>
    </row>
    <row r="5" spans="1:7" ht="13.5" thickBot="1">
      <c r="A5" s="161" t="s">
        <v>101</v>
      </c>
      <c r="B5" s="162"/>
      <c r="C5" s="162"/>
      <c r="D5" s="162"/>
      <c r="E5" s="162"/>
      <c r="F5" s="162"/>
      <c r="G5" s="163"/>
    </row>
    <row r="6" ht="13.5" thickBot="1"/>
    <row r="7" spans="1:7" ht="12.75">
      <c r="A7" s="64" t="s">
        <v>1</v>
      </c>
      <c r="C7" s="165" t="s">
        <v>3</v>
      </c>
      <c r="D7" s="167"/>
      <c r="F7" s="165" t="s">
        <v>6</v>
      </c>
      <c r="G7" s="167"/>
    </row>
    <row r="8" spans="1:7" ht="13.5" thickBot="1">
      <c r="A8" s="65" t="s">
        <v>10</v>
      </c>
      <c r="C8" s="66" t="s">
        <v>4</v>
      </c>
      <c r="D8" s="67" t="s">
        <v>5</v>
      </c>
      <c r="F8" s="161" t="s">
        <v>81</v>
      </c>
      <c r="G8" s="163"/>
    </row>
    <row r="9" spans="1:7" ht="12.75">
      <c r="A9" s="42"/>
      <c r="C9" s="42"/>
      <c r="D9" s="42"/>
      <c r="F9" s="42"/>
      <c r="G9" s="42"/>
    </row>
    <row r="10" spans="1:7" ht="12.75">
      <c r="A10" s="43">
        <v>1647</v>
      </c>
      <c r="C10" s="44">
        <v>1</v>
      </c>
      <c r="D10" s="44">
        <v>500</v>
      </c>
      <c r="G10" s="44">
        <v>112156</v>
      </c>
    </row>
    <row r="11" spans="1:7" ht="12.75">
      <c r="A11" s="41">
        <v>80</v>
      </c>
      <c r="C11" s="44">
        <v>501</v>
      </c>
      <c r="D11" s="44">
        <v>1000</v>
      </c>
      <c r="G11" s="44">
        <v>36524</v>
      </c>
    </row>
    <row r="12" spans="1:7" ht="12.75">
      <c r="A12" s="41">
        <v>71</v>
      </c>
      <c r="C12" s="44">
        <v>1001</v>
      </c>
      <c r="D12" s="44">
        <v>5000</v>
      </c>
      <c r="G12" s="44">
        <v>187676</v>
      </c>
    </row>
    <row r="13" spans="1:7" ht="12.75">
      <c r="A13" s="41">
        <v>3</v>
      </c>
      <c r="C13" s="44">
        <v>5001</v>
      </c>
      <c r="D13" s="44">
        <v>10000</v>
      </c>
      <c r="G13" s="44">
        <v>17623</v>
      </c>
    </row>
    <row r="14" spans="1:7" ht="12.75">
      <c r="A14" s="41">
        <v>17</v>
      </c>
      <c r="C14" s="44">
        <v>10001</v>
      </c>
      <c r="D14" s="44">
        <v>35000</v>
      </c>
      <c r="G14" s="44">
        <v>123038</v>
      </c>
    </row>
    <row r="15" spans="1:7" ht="12.75">
      <c r="A15" s="41">
        <v>3</v>
      </c>
      <c r="C15" s="44">
        <v>35001</v>
      </c>
      <c r="D15" s="44">
        <v>40000</v>
      </c>
      <c r="G15" s="44">
        <v>163667</v>
      </c>
    </row>
    <row r="16" spans="1:7" ht="12.75">
      <c r="A16" s="41">
        <v>2</v>
      </c>
      <c r="C16" s="44">
        <v>45001</v>
      </c>
      <c r="D16" s="44">
        <v>100000</v>
      </c>
      <c r="G16" s="44">
        <v>359287</v>
      </c>
    </row>
    <row r="17" spans="1:7" ht="12.75">
      <c r="A17" s="41">
        <v>2</v>
      </c>
      <c r="C17" s="44">
        <v>100001</v>
      </c>
      <c r="D17" s="44">
        <v>150000</v>
      </c>
      <c r="G17" s="44">
        <v>1139423</v>
      </c>
    </row>
    <row r="18" spans="1:7" ht="12.75">
      <c r="A18" s="41">
        <v>4</v>
      </c>
      <c r="C18" s="44">
        <v>200001</v>
      </c>
      <c r="D18" s="44">
        <v>350000</v>
      </c>
      <c r="G18" s="44">
        <v>2242797</v>
      </c>
    </row>
    <row r="19" spans="1:7" ht="12.75">
      <c r="A19" s="41">
        <v>3</v>
      </c>
      <c r="C19" s="44">
        <v>35001</v>
      </c>
      <c r="D19" s="44">
        <v>500000</v>
      </c>
      <c r="G19" s="44">
        <v>3907389</v>
      </c>
    </row>
    <row r="20" spans="1:7" ht="12.75">
      <c r="A20" s="41">
        <v>3</v>
      </c>
      <c r="C20" s="44">
        <v>500001</v>
      </c>
      <c r="D20" s="44">
        <v>900000</v>
      </c>
      <c r="G20" s="44">
        <v>3733591</v>
      </c>
    </row>
    <row r="21" spans="1:7" ht="12.75">
      <c r="A21" s="41">
        <v>3</v>
      </c>
      <c r="C21" s="44">
        <v>900001</v>
      </c>
      <c r="D21" s="44">
        <v>1800000</v>
      </c>
      <c r="G21" s="44">
        <v>5199906</v>
      </c>
    </row>
    <row r="22" spans="3:7" ht="12.75">
      <c r="C22" s="44"/>
      <c r="D22" s="44"/>
      <c r="G22" s="44"/>
    </row>
    <row r="23" spans="3:7" ht="12.75">
      <c r="C23" s="44"/>
      <c r="D23" s="44"/>
      <c r="G23" s="44"/>
    </row>
    <row r="24" spans="3:7" ht="12.75">
      <c r="C24" s="44"/>
      <c r="D24" s="44"/>
      <c r="G24" s="44"/>
    </row>
    <row r="25" spans="1:7" ht="13.5" thickBot="1">
      <c r="A25" s="45">
        <f>SUM(A10:A24)</f>
        <v>1838</v>
      </c>
      <c r="G25" s="46">
        <f>SUM(G10:G24)</f>
        <v>17223077</v>
      </c>
    </row>
    <row r="26" ht="13.5" thickTop="1"/>
    <row r="27" ht="13.5" thickBot="1"/>
    <row r="28" spans="1:7" ht="13.5" thickBot="1">
      <c r="A28" s="168" t="s">
        <v>9</v>
      </c>
      <c r="B28" s="169"/>
      <c r="C28" s="169"/>
      <c r="D28" s="169"/>
      <c r="E28" s="169"/>
      <c r="F28" s="169"/>
      <c r="G28" s="170"/>
    </row>
    <row r="29" ht="13.5" thickBot="1"/>
    <row r="30" spans="1:7" ht="12.75">
      <c r="A30" s="64" t="s">
        <v>10</v>
      </c>
      <c r="B30" s="47"/>
      <c r="C30" s="64" t="s">
        <v>1</v>
      </c>
      <c r="D30" s="47"/>
      <c r="E30" s="64" t="s">
        <v>81</v>
      </c>
      <c r="F30" s="47"/>
      <c r="G30" s="171" t="s">
        <v>82</v>
      </c>
    </row>
    <row r="31" spans="1:7" ht="13.5" thickBot="1">
      <c r="A31" s="68"/>
      <c r="B31" s="47"/>
      <c r="C31" s="65" t="s">
        <v>83</v>
      </c>
      <c r="D31" s="47"/>
      <c r="E31" s="68"/>
      <c r="F31" s="47"/>
      <c r="G31" s="172"/>
    </row>
    <row r="32" spans="1:7" ht="12.75">
      <c r="A32" s="47"/>
      <c r="B32" s="47"/>
      <c r="C32" s="42"/>
      <c r="D32" s="47"/>
      <c r="E32" s="47"/>
      <c r="F32" s="47"/>
      <c r="G32" s="48"/>
    </row>
    <row r="33" spans="1:7" ht="12.75">
      <c r="A33" s="41" t="s">
        <v>14</v>
      </c>
      <c r="C33" s="43">
        <v>1799</v>
      </c>
      <c r="E33" s="44">
        <v>448436</v>
      </c>
      <c r="F33" s="49"/>
      <c r="G33" s="49">
        <f aca="true" t="shared" si="0" ref="G33:G39">+E33/$E$40</f>
        <v>0.026036927083354502</v>
      </c>
    </row>
    <row r="34" spans="1:7" ht="12.75">
      <c r="A34" s="41" t="s">
        <v>16</v>
      </c>
      <c r="C34" s="41">
        <v>2</v>
      </c>
      <c r="E34" s="44">
        <v>1018508</v>
      </c>
      <c r="G34" s="49">
        <f t="shared" si="0"/>
        <v>0.059136239128467</v>
      </c>
    </row>
    <row r="35" spans="1:7" ht="12.75">
      <c r="A35" s="41" t="s">
        <v>91</v>
      </c>
      <c r="C35" s="41">
        <v>2</v>
      </c>
      <c r="E35" s="44">
        <v>1106</v>
      </c>
      <c r="G35" s="49">
        <f t="shared" si="0"/>
        <v>6.421616764530519E-05</v>
      </c>
    </row>
    <row r="36" spans="1:7" ht="12.75">
      <c r="A36" s="41" t="s">
        <v>98</v>
      </c>
      <c r="C36" s="41">
        <v>2</v>
      </c>
      <c r="E36" s="44">
        <v>426405</v>
      </c>
      <c r="G36" s="49">
        <f t="shared" si="0"/>
        <v>0.02475777121590991</v>
      </c>
    </row>
    <row r="37" spans="1:7" ht="12.75">
      <c r="A37" s="41" t="s">
        <v>84</v>
      </c>
      <c r="C37" s="41">
        <v>17</v>
      </c>
      <c r="E37" s="44">
        <v>83324</v>
      </c>
      <c r="G37" s="49">
        <f t="shared" si="0"/>
        <v>0.0048379276246631195</v>
      </c>
    </row>
    <row r="38" spans="1:7" ht="12.75">
      <c r="A38" s="41" t="s">
        <v>62</v>
      </c>
      <c r="C38" s="41">
        <v>1</v>
      </c>
      <c r="D38" s="50"/>
      <c r="E38" s="44">
        <v>10000</v>
      </c>
      <c r="G38" s="49">
        <f t="shared" si="0"/>
        <v>0.0005806163439901012</v>
      </c>
    </row>
    <row r="39" spans="1:7" ht="12.75">
      <c r="A39" s="41" t="s">
        <v>99</v>
      </c>
      <c r="C39" s="41">
        <v>15</v>
      </c>
      <c r="D39" s="50"/>
      <c r="E39" s="44">
        <v>15235298</v>
      </c>
      <c r="G39" s="49">
        <f t="shared" si="0"/>
        <v>0.88458630243597</v>
      </c>
    </row>
    <row r="40" spans="1:7" ht="13.5" thickBot="1">
      <c r="A40" s="41" t="s">
        <v>96</v>
      </c>
      <c r="C40" s="46">
        <f>SUM(C33:C39)</f>
        <v>1838</v>
      </c>
      <c r="D40" s="47"/>
      <c r="E40" s="46">
        <f>SUM(E33:E39)</f>
        <v>17223077</v>
      </c>
      <c r="F40" s="47"/>
      <c r="G40" s="51">
        <f>SUM(G33:G39)</f>
        <v>1</v>
      </c>
    </row>
    <row r="41" spans="3:7" ht="13.5" thickTop="1">
      <c r="C41" s="52"/>
      <c r="D41" s="47"/>
      <c r="E41" s="53"/>
      <c r="F41" s="47"/>
      <c r="G41" s="54"/>
    </row>
    <row r="42" ht="13.5" thickBot="1"/>
    <row r="43" spans="1:7" ht="13.5" thickBot="1">
      <c r="A43" s="55" t="s">
        <v>14</v>
      </c>
      <c r="G43" s="38">
        <v>356076</v>
      </c>
    </row>
    <row r="44" spans="1:7" ht="12.75">
      <c r="A44" s="47"/>
      <c r="G44" s="39"/>
    </row>
    <row r="45" ht="13.5" thickBot="1"/>
    <row r="46" spans="1:4" ht="13.5" thickBot="1">
      <c r="A46" s="55" t="s">
        <v>84</v>
      </c>
      <c r="D46" s="42">
        <v>11</v>
      </c>
    </row>
    <row r="47" ht="12.75">
      <c r="A47" s="47"/>
    </row>
    <row r="48" spans="1:6" ht="12.75">
      <c r="A48" s="164" t="s">
        <v>87</v>
      </c>
      <c r="B48" s="164"/>
      <c r="C48" s="164"/>
      <c r="F48" s="44">
        <v>4000</v>
      </c>
    </row>
    <row r="49" spans="1:6" ht="12.75">
      <c r="A49" s="40" t="s">
        <v>94</v>
      </c>
      <c r="B49" s="40"/>
      <c r="C49" s="40"/>
      <c r="F49" s="44">
        <v>1500</v>
      </c>
    </row>
    <row r="50" spans="1:6" ht="12.75">
      <c r="A50" s="40" t="s">
        <v>92</v>
      </c>
      <c r="B50" s="40"/>
      <c r="C50" s="40"/>
      <c r="F50" s="44">
        <v>250</v>
      </c>
    </row>
    <row r="51" spans="1:6" ht="12.75">
      <c r="A51" s="164" t="s">
        <v>23</v>
      </c>
      <c r="B51" s="164"/>
      <c r="C51" s="164"/>
      <c r="F51" s="44">
        <v>500</v>
      </c>
    </row>
    <row r="52" spans="1:6" ht="12.75">
      <c r="A52" s="164" t="s">
        <v>25</v>
      </c>
      <c r="B52" s="164"/>
      <c r="C52" s="164"/>
      <c r="F52" s="44">
        <v>557</v>
      </c>
    </row>
    <row r="53" spans="1:7" ht="12.75">
      <c r="A53" s="164" t="s">
        <v>28</v>
      </c>
      <c r="B53" s="164"/>
      <c r="C53" s="164"/>
      <c r="F53" s="56">
        <v>72600</v>
      </c>
      <c r="G53" s="57"/>
    </row>
    <row r="54" spans="1:7" ht="12.75">
      <c r="A54" s="164" t="s">
        <v>93</v>
      </c>
      <c r="B54" s="164"/>
      <c r="C54" s="40"/>
      <c r="F54" s="56">
        <v>139</v>
      </c>
      <c r="G54" s="57"/>
    </row>
    <row r="55" spans="1:7" ht="12.75">
      <c r="A55" s="164" t="s">
        <v>59</v>
      </c>
      <c r="B55" s="164"/>
      <c r="C55" s="40"/>
      <c r="F55" s="56">
        <v>85</v>
      </c>
      <c r="G55" s="53"/>
    </row>
    <row r="56" spans="1:7" ht="12.75">
      <c r="A56" s="40" t="s">
        <v>63</v>
      </c>
      <c r="B56" s="40"/>
      <c r="C56" s="40"/>
      <c r="F56" s="56">
        <v>100</v>
      </c>
      <c r="G56" s="53"/>
    </row>
    <row r="57" spans="1:7" ht="12.75">
      <c r="A57" s="164" t="s">
        <v>88</v>
      </c>
      <c r="B57" s="164"/>
      <c r="C57" s="164"/>
      <c r="F57" s="56">
        <v>2292</v>
      </c>
      <c r="G57" s="53"/>
    </row>
    <row r="58" spans="1:7" ht="12.75">
      <c r="A58" s="40" t="s">
        <v>89</v>
      </c>
      <c r="B58" s="40"/>
      <c r="C58" s="40"/>
      <c r="F58" s="56">
        <v>189</v>
      </c>
      <c r="G58" s="58">
        <f>SUM(F48:F58)</f>
        <v>82212</v>
      </c>
    </row>
    <row r="59" ht="13.5" thickBot="1"/>
    <row r="60" spans="1:4" ht="13.5" thickBot="1">
      <c r="A60" s="55" t="s">
        <v>68</v>
      </c>
      <c r="D60" s="42">
        <v>2</v>
      </c>
    </row>
    <row r="61" ht="12.75">
      <c r="A61" s="47"/>
    </row>
    <row r="62" spans="1:6" ht="12.75">
      <c r="A62" s="41" t="s">
        <v>74</v>
      </c>
      <c r="F62" s="44">
        <v>1015613</v>
      </c>
    </row>
    <row r="63" ht="12.75">
      <c r="A63" s="41" t="s">
        <v>69</v>
      </c>
    </row>
    <row r="65" spans="1:6" ht="12.75">
      <c r="A65" s="41" t="s">
        <v>75</v>
      </c>
      <c r="F65" s="44">
        <v>2895</v>
      </c>
    </row>
    <row r="66" spans="1:7" ht="12.75">
      <c r="A66" s="41" t="s">
        <v>33</v>
      </c>
      <c r="D66" s="59"/>
      <c r="F66" s="60"/>
      <c r="G66" s="58">
        <f>SUM(F62:F65)</f>
        <v>1018508</v>
      </c>
    </row>
    <row r="67" ht="13.5" thickBot="1">
      <c r="G67" s="44"/>
    </row>
    <row r="68" spans="1:7" ht="13.5" thickBot="1">
      <c r="A68" s="55" t="s">
        <v>34</v>
      </c>
      <c r="D68" s="42">
        <v>1</v>
      </c>
      <c r="G68" s="44"/>
    </row>
    <row r="69" spans="1:7" ht="12.75">
      <c r="A69" s="47"/>
      <c r="G69" s="44"/>
    </row>
    <row r="70" spans="1:2" ht="12.75">
      <c r="A70" s="164" t="s">
        <v>86</v>
      </c>
      <c r="B70" s="164"/>
    </row>
    <row r="71" spans="1:7" ht="12.75">
      <c r="A71" s="41" t="s">
        <v>33</v>
      </c>
      <c r="D71" s="59"/>
      <c r="G71" s="58">
        <v>425339</v>
      </c>
    </row>
    <row r="72" ht="13.5" thickBot="1">
      <c r="G72" s="44"/>
    </row>
    <row r="73" spans="1:7" ht="13.5" thickBot="1">
      <c r="A73" s="55" t="s">
        <v>36</v>
      </c>
      <c r="D73" s="42">
        <v>1</v>
      </c>
      <c r="G73" s="44"/>
    </row>
    <row r="74" spans="1:7" ht="12.75">
      <c r="A74" s="52"/>
      <c r="G74" s="44"/>
    </row>
    <row r="75" spans="1:7" ht="12.75">
      <c r="A75" s="41" t="s">
        <v>85</v>
      </c>
      <c r="D75" s="59"/>
      <c r="G75" s="58">
        <v>10000</v>
      </c>
    </row>
    <row r="76" ht="13.5" thickBot="1"/>
    <row r="77" spans="1:4" ht="13.5" thickBot="1">
      <c r="A77" s="173" t="s">
        <v>38</v>
      </c>
      <c r="B77" s="174"/>
      <c r="D77" s="42">
        <v>15</v>
      </c>
    </row>
    <row r="79" spans="1:7" ht="12.75">
      <c r="A79" s="41" t="s">
        <v>39</v>
      </c>
      <c r="F79" s="44">
        <v>657344</v>
      </c>
      <c r="G79" s="44"/>
    </row>
    <row r="80" spans="1:7" ht="12.75">
      <c r="A80" s="41" t="s">
        <v>40</v>
      </c>
      <c r="F80" s="44">
        <v>1275136</v>
      </c>
      <c r="G80" s="44"/>
    </row>
    <row r="81" spans="1:7" ht="12.75">
      <c r="A81" s="41" t="s">
        <v>41</v>
      </c>
      <c r="F81" s="44">
        <v>1158554</v>
      </c>
      <c r="G81" s="44"/>
    </row>
    <row r="82" spans="1:7" ht="12.75">
      <c r="A82" s="41" t="s">
        <v>42</v>
      </c>
      <c r="F82" s="44">
        <v>872355</v>
      </c>
      <c r="G82" s="44"/>
    </row>
    <row r="83" spans="1:7" ht="12.75">
      <c r="A83" s="41" t="s">
        <v>43</v>
      </c>
      <c r="F83" s="44">
        <v>1774232</v>
      </c>
      <c r="G83" s="44"/>
    </row>
    <row r="84" spans="1:7" ht="12.75">
      <c r="A84" s="41" t="s">
        <v>44</v>
      </c>
      <c r="F84" s="44">
        <v>930945</v>
      </c>
      <c r="G84" s="44"/>
    </row>
    <row r="85" spans="1:7" ht="12.75">
      <c r="A85" s="41" t="s">
        <v>45</v>
      </c>
      <c r="F85" s="44">
        <v>965265</v>
      </c>
      <c r="G85" s="44"/>
    </row>
    <row r="86" spans="1:7" ht="12.75">
      <c r="A86" s="41" t="s">
        <v>46</v>
      </c>
      <c r="F86" s="44">
        <v>233850</v>
      </c>
      <c r="G86" s="44"/>
    </row>
    <row r="87" spans="1:7" ht="12.75">
      <c r="A87" s="41" t="s">
        <v>47</v>
      </c>
      <c r="F87" s="44">
        <v>50540</v>
      </c>
      <c r="G87" s="44"/>
    </row>
    <row r="88" spans="1:7" ht="12.75">
      <c r="A88" s="41" t="s">
        <v>48</v>
      </c>
      <c r="F88" s="44">
        <v>652834</v>
      </c>
      <c r="G88" s="44"/>
    </row>
    <row r="89" spans="1:7" ht="12.75">
      <c r="A89" s="41" t="s">
        <v>49</v>
      </c>
      <c r="F89" s="44">
        <v>203550</v>
      </c>
      <c r="G89" s="44"/>
    </row>
    <row r="90" spans="1:7" ht="12.75">
      <c r="A90" s="41" t="s">
        <v>50</v>
      </c>
      <c r="F90" s="44">
        <v>431250</v>
      </c>
      <c r="G90" s="44"/>
    </row>
    <row r="91" spans="1:7" ht="12.75">
      <c r="A91" s="41" t="s">
        <v>51</v>
      </c>
      <c r="F91" s="44">
        <v>142350</v>
      </c>
      <c r="G91" s="44"/>
    </row>
    <row r="92" spans="1:7" ht="12.75">
      <c r="A92" s="41" t="s">
        <v>52</v>
      </c>
      <c r="F92" s="44">
        <v>364075</v>
      </c>
      <c r="G92" s="44"/>
    </row>
    <row r="93" spans="1:7" ht="12.75">
      <c r="A93" s="41" t="s">
        <v>53</v>
      </c>
      <c r="F93" s="61">
        <v>326565</v>
      </c>
      <c r="G93" s="58">
        <f>SUM(F79:F93)</f>
        <v>10038845</v>
      </c>
    </row>
    <row r="94" spans="6:7" ht="12.75">
      <c r="F94" s="44"/>
      <c r="G94" s="44"/>
    </row>
    <row r="95" spans="6:10" ht="13.5" thickBot="1">
      <c r="F95" s="44"/>
      <c r="G95" s="46">
        <f>G93+G75+G71+G66+G58+G43</f>
        <v>11930980</v>
      </c>
      <c r="J95" s="53"/>
    </row>
    <row r="96" ht="14.25" thickBot="1" thickTop="1"/>
    <row r="97" spans="1:7" ht="13.5" thickBot="1">
      <c r="A97" s="168" t="s">
        <v>95</v>
      </c>
      <c r="B97" s="169"/>
      <c r="C97" s="169"/>
      <c r="D97" s="169"/>
      <c r="E97" s="169"/>
      <c r="F97" s="169"/>
      <c r="G97" s="170"/>
    </row>
    <row r="99" ht="13.5" thickBot="1"/>
    <row r="100" spans="2:5" ht="13.5" thickBot="1">
      <c r="B100" s="55" t="s">
        <v>64</v>
      </c>
      <c r="D100" s="69" t="s">
        <v>65</v>
      </c>
      <c r="E100" s="69" t="s">
        <v>82</v>
      </c>
    </row>
    <row r="102" spans="2:5" ht="12.75">
      <c r="B102" s="164" t="s">
        <v>67</v>
      </c>
      <c r="C102" s="164"/>
      <c r="D102" s="44">
        <v>1275136</v>
      </c>
      <c r="E102" s="62">
        <v>0.1068</v>
      </c>
    </row>
    <row r="103" spans="2:5" ht="12.75">
      <c r="B103" s="164" t="s">
        <v>43</v>
      </c>
      <c r="C103" s="164"/>
      <c r="D103" s="44">
        <v>1774232</v>
      </c>
      <c r="E103" s="63">
        <v>0.14</v>
      </c>
    </row>
    <row r="106" spans="1:4" ht="12.75">
      <c r="A106" s="47" t="s">
        <v>100</v>
      </c>
      <c r="B106" s="47"/>
      <c r="C106" s="47"/>
      <c r="D106" s="47"/>
    </row>
    <row r="109" ht="12.75">
      <c r="A109" s="41" t="s">
        <v>72</v>
      </c>
    </row>
    <row r="110" ht="12.75">
      <c r="A110" s="41" t="s">
        <v>102</v>
      </c>
    </row>
  </sheetData>
  <sheetProtection/>
  <mergeCells count="22">
    <mergeCell ref="A1:G1"/>
    <mergeCell ref="A28:G28"/>
    <mergeCell ref="G30:G31"/>
    <mergeCell ref="C7:D7"/>
    <mergeCell ref="F7:G7"/>
    <mergeCell ref="B103:C103"/>
    <mergeCell ref="B102:C102"/>
    <mergeCell ref="A70:B70"/>
    <mergeCell ref="A77:B77"/>
    <mergeCell ref="A97:G97"/>
    <mergeCell ref="A52:C52"/>
    <mergeCell ref="A53:C53"/>
    <mergeCell ref="A54:B54"/>
    <mergeCell ref="A55:B55"/>
    <mergeCell ref="A57:C57"/>
    <mergeCell ref="F8:G8"/>
    <mergeCell ref="A2:G2"/>
    <mergeCell ref="A3:G3"/>
    <mergeCell ref="A4:G4"/>
    <mergeCell ref="A5:G5"/>
    <mergeCell ref="A51:C51"/>
    <mergeCell ref="A48:C48"/>
  </mergeCells>
  <printOptions/>
  <pageMargins left="0.45" right="0.75" top="0.5" bottom="1.32" header="0.5" footer="0.5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699"/>
  <sheetViews>
    <sheetView tabSelected="1" zoomScalePageLayoutView="0" workbookViewId="0" topLeftCell="A59">
      <selection activeCell="H64" sqref="H64"/>
    </sheetView>
  </sheetViews>
  <sheetFormatPr defaultColWidth="9.140625" defaultRowHeight="12.75"/>
  <cols>
    <col min="1" max="1" width="17.421875" style="28" customWidth="1"/>
    <col min="2" max="2" width="10.7109375" style="28" customWidth="1"/>
    <col min="3" max="3" width="10.28125" style="28" bestFit="1" customWidth="1"/>
    <col min="4" max="4" width="14.57421875" style="28" bestFit="1" customWidth="1"/>
    <col min="5" max="5" width="9.7109375" style="28" customWidth="1"/>
    <col min="6" max="6" width="7.140625" style="28" customWidth="1"/>
    <col min="7" max="7" width="12.7109375" style="28" customWidth="1"/>
    <col min="8" max="8" width="19.00390625" style="28" customWidth="1"/>
    <col min="9" max="9" width="12.7109375" style="28" customWidth="1"/>
    <col min="10" max="13" width="7.7109375" style="28" customWidth="1"/>
    <col min="14" max="16" width="9.140625" style="28" customWidth="1"/>
    <col min="17" max="17" width="9.7109375" style="28" customWidth="1"/>
    <col min="18" max="16384" width="9.140625" style="28" customWidth="1"/>
  </cols>
  <sheetData>
    <row r="1" spans="1:8" ht="15" customHeight="1">
      <c r="A1" s="175" t="s">
        <v>76</v>
      </c>
      <c r="B1" s="176"/>
      <c r="C1" s="176"/>
      <c r="D1" s="176"/>
      <c r="E1" s="176"/>
      <c r="F1" s="176"/>
      <c r="G1" s="176"/>
      <c r="H1" s="138"/>
    </row>
    <row r="2" spans="1:8" ht="15" customHeight="1">
      <c r="A2" s="177" t="s">
        <v>77</v>
      </c>
      <c r="B2" s="178"/>
      <c r="C2" s="178"/>
      <c r="D2" s="178"/>
      <c r="E2" s="178"/>
      <c r="F2" s="178"/>
      <c r="G2" s="178"/>
      <c r="H2" s="139"/>
    </row>
    <row r="3" spans="1:8" ht="15" customHeight="1" thickBot="1">
      <c r="A3" s="179">
        <v>43646</v>
      </c>
      <c r="B3" s="180"/>
      <c r="C3" s="180"/>
      <c r="D3" s="180"/>
      <c r="E3" s="180"/>
      <c r="F3" s="180"/>
      <c r="G3" s="180"/>
      <c r="H3" s="140"/>
    </row>
    <row r="4" spans="1:8" ht="12.75" customHeight="1" thickBot="1">
      <c r="A4" s="89"/>
      <c r="B4" s="89"/>
      <c r="C4" s="89"/>
      <c r="D4" s="89"/>
      <c r="E4" s="89"/>
      <c r="F4" s="89"/>
      <c r="G4" s="89"/>
      <c r="H4" s="113"/>
    </row>
    <row r="5" spans="1:8" ht="19.5" customHeight="1">
      <c r="A5" s="123" t="s">
        <v>1</v>
      </c>
      <c r="B5" s="124"/>
      <c r="C5" s="183" t="s">
        <v>3</v>
      </c>
      <c r="D5" s="184"/>
      <c r="E5" s="124"/>
      <c r="F5" s="183" t="s">
        <v>6</v>
      </c>
      <c r="G5" s="184"/>
      <c r="H5" s="128" t="s">
        <v>125</v>
      </c>
    </row>
    <row r="6" spans="1:8" ht="19.5" customHeight="1" thickBot="1">
      <c r="A6" s="125" t="s">
        <v>10</v>
      </c>
      <c r="B6" s="124"/>
      <c r="C6" s="126" t="s">
        <v>4</v>
      </c>
      <c r="D6" s="127" t="s">
        <v>5</v>
      </c>
      <c r="E6" s="124"/>
      <c r="F6" s="191" t="s">
        <v>81</v>
      </c>
      <c r="G6" s="192"/>
      <c r="H6" s="129" t="s">
        <v>126</v>
      </c>
    </row>
    <row r="7" spans="1:8" ht="16.5" customHeight="1">
      <c r="A7" s="93">
        <v>1042</v>
      </c>
      <c r="B7" s="89"/>
      <c r="C7" s="93">
        <v>1</v>
      </c>
      <c r="D7" s="93">
        <v>100</v>
      </c>
      <c r="E7" s="89"/>
      <c r="F7" s="94"/>
      <c r="G7" s="93">
        <v>25718</v>
      </c>
      <c r="H7" s="109">
        <f>G7/G19*100</f>
        <v>0.1422949062208071</v>
      </c>
    </row>
    <row r="8" spans="1:8" ht="16.5" customHeight="1">
      <c r="A8" s="92">
        <v>122</v>
      </c>
      <c r="B8" s="89"/>
      <c r="C8" s="89">
        <v>101</v>
      </c>
      <c r="D8" s="89">
        <v>500</v>
      </c>
      <c r="E8" s="89"/>
      <c r="F8" s="89"/>
      <c r="G8" s="89">
        <v>26144</v>
      </c>
      <c r="H8" s="109">
        <f>G8/G19*100</f>
        <v>0.14465191804326855</v>
      </c>
    </row>
    <row r="9" spans="1:8" ht="16.5" customHeight="1">
      <c r="A9" s="89">
        <v>14</v>
      </c>
      <c r="B9" s="89" t="s">
        <v>115</v>
      </c>
      <c r="C9" s="89">
        <v>501</v>
      </c>
      <c r="D9" s="89">
        <v>1000</v>
      </c>
      <c r="E9" s="89"/>
      <c r="F9" s="89"/>
      <c r="G9" s="89">
        <v>9404</v>
      </c>
      <c r="H9" s="116">
        <f>G9/G19*100</f>
        <v>0.052031312625416826</v>
      </c>
    </row>
    <row r="10" spans="1:8" ht="16.5" customHeight="1">
      <c r="A10" s="89">
        <v>19</v>
      </c>
      <c r="B10" s="89" t="s">
        <v>115</v>
      </c>
      <c r="C10" s="89">
        <v>1001</v>
      </c>
      <c r="D10" s="89">
        <v>5000</v>
      </c>
      <c r="E10" s="89"/>
      <c r="F10" s="89"/>
      <c r="G10" s="89">
        <v>38733</v>
      </c>
      <c r="H10" s="116">
        <f>G10/G19*100</f>
        <v>0.21430549042112607</v>
      </c>
    </row>
    <row r="11" spans="1:8" ht="16.5" customHeight="1">
      <c r="A11" s="89">
        <v>1</v>
      </c>
      <c r="B11" s="89"/>
      <c r="C11" s="89">
        <v>5001</v>
      </c>
      <c r="D11" s="89">
        <v>15000</v>
      </c>
      <c r="E11" s="89"/>
      <c r="F11" s="89"/>
      <c r="G11" s="89">
        <f>23725-12498</f>
        <v>11227</v>
      </c>
      <c r="H11" s="115">
        <f>G11/G19*100</f>
        <v>0.0621177740159033</v>
      </c>
    </row>
    <row r="12" spans="1:8" ht="16.5" customHeight="1">
      <c r="A12" s="89">
        <v>5</v>
      </c>
      <c r="B12" s="89"/>
      <c r="C12" s="89">
        <v>15001</v>
      </c>
      <c r="D12" s="89">
        <v>50000</v>
      </c>
      <c r="E12" s="89"/>
      <c r="F12" s="89"/>
      <c r="G12" s="89">
        <f>68119+21474+28050+40585+48025-21474-16800-16800</f>
        <v>151179</v>
      </c>
      <c r="H12" s="109">
        <f>G12/G19*100</f>
        <v>0.836457019502115</v>
      </c>
    </row>
    <row r="13" spans="1:8" ht="16.5" customHeight="1">
      <c r="A13" s="89">
        <v>2</v>
      </c>
      <c r="B13" s="89"/>
      <c r="C13" s="89">
        <v>50001</v>
      </c>
      <c r="D13" s="89">
        <v>100000</v>
      </c>
      <c r="E13" s="89"/>
      <c r="F13" s="89"/>
      <c r="G13" s="89">
        <v>179500</v>
      </c>
      <c r="H13" s="115">
        <f>G13/G19*100</f>
        <v>0.9931540425629859</v>
      </c>
    </row>
    <row r="14" spans="1:8" ht="16.5" customHeight="1">
      <c r="A14" s="89">
        <v>4</v>
      </c>
      <c r="B14" s="89"/>
      <c r="C14" s="89">
        <v>100001</v>
      </c>
      <c r="D14" s="89">
        <v>500000</v>
      </c>
      <c r="E14" s="89"/>
      <c r="F14" s="89"/>
      <c r="G14" s="89">
        <v>1362795</v>
      </c>
      <c r="H14" s="109">
        <f>G14/G19*100</f>
        <v>7.540197010777852</v>
      </c>
    </row>
    <row r="15" spans="1:8" ht="16.5" customHeight="1">
      <c r="A15" s="89">
        <v>3</v>
      </c>
      <c r="B15" s="89"/>
      <c r="C15" s="89">
        <v>500001</v>
      </c>
      <c r="D15" s="89">
        <v>800000</v>
      </c>
      <c r="E15" s="89"/>
      <c r="F15" s="89"/>
      <c r="G15" s="89">
        <f>1854578+16800</f>
        <v>1871378</v>
      </c>
      <c r="H15" s="114">
        <f>G15/G19*100</f>
        <v>10.354131620409111</v>
      </c>
    </row>
    <row r="16" spans="1:8" ht="16.5" customHeight="1">
      <c r="A16" s="89">
        <v>2</v>
      </c>
      <c r="B16" s="89"/>
      <c r="C16" s="89">
        <v>1200001</v>
      </c>
      <c r="D16" s="89">
        <v>1500000</v>
      </c>
      <c r="E16" s="89"/>
      <c r="F16" s="89"/>
      <c r="G16" s="89">
        <v>2749939</v>
      </c>
      <c r="H16" s="109">
        <f>G16/G19*100</f>
        <v>15.215114399173341</v>
      </c>
    </row>
    <row r="17" spans="1:8" ht="16.5" customHeight="1">
      <c r="A17" s="89">
        <v>3</v>
      </c>
      <c r="B17" s="89"/>
      <c r="C17" s="89">
        <v>1500001</v>
      </c>
      <c r="D17" s="89">
        <v>2200000</v>
      </c>
      <c r="E17" s="89"/>
      <c r="F17" s="89"/>
      <c r="G17" s="89">
        <f>6261045+12498</f>
        <v>6273543</v>
      </c>
      <c r="H17" s="109">
        <f>G17/G19*100</f>
        <v>34.71083337962519</v>
      </c>
    </row>
    <row r="18" spans="1:8" ht="16.5" customHeight="1">
      <c r="A18" s="89">
        <v>1</v>
      </c>
      <c r="B18" s="89"/>
      <c r="C18" s="89">
        <v>2880001</v>
      </c>
      <c r="D18" s="89">
        <v>5352700</v>
      </c>
      <c r="E18" s="89"/>
      <c r="F18" s="89"/>
      <c r="G18" s="89">
        <v>5374172</v>
      </c>
      <c r="H18" s="109">
        <f>G18/G19*100</f>
        <v>29.73471112662288</v>
      </c>
    </row>
    <row r="19" spans="1:8" ht="16.5" customHeight="1" thickBot="1">
      <c r="A19" s="87">
        <f>SUM(A7:A18)</f>
        <v>1218</v>
      </c>
      <c r="B19" s="89"/>
      <c r="C19" s="89"/>
      <c r="D19" s="89"/>
      <c r="E19" s="89"/>
      <c r="F19" s="89"/>
      <c r="G19" s="87">
        <f>SUM(G7:G18)</f>
        <v>18073732</v>
      </c>
      <c r="H19" s="143">
        <f>SUM(H7:H18)</f>
        <v>100.00000000000001</v>
      </c>
    </row>
    <row r="20" spans="1:7" ht="6" customHeight="1" thickBot="1" thickTop="1">
      <c r="A20" s="89"/>
      <c r="B20" s="89"/>
      <c r="C20" s="89"/>
      <c r="D20" s="89"/>
      <c r="E20" s="89"/>
      <c r="F20" s="89"/>
      <c r="G20" s="89"/>
    </row>
    <row r="21" spans="1:8" ht="12.75" customHeight="1" thickBot="1">
      <c r="A21" s="186" t="s">
        <v>9</v>
      </c>
      <c r="B21" s="187"/>
      <c r="C21" s="187"/>
      <c r="D21" s="187"/>
      <c r="E21" s="187"/>
      <c r="F21" s="187"/>
      <c r="G21" s="187"/>
      <c r="H21" s="188"/>
    </row>
    <row r="22" spans="1:7" ht="8.25" customHeight="1" thickBot="1">
      <c r="A22" s="89"/>
      <c r="B22" s="89"/>
      <c r="C22" s="89"/>
      <c r="D22" s="89"/>
      <c r="E22" s="89"/>
      <c r="F22" s="89"/>
      <c r="G22" s="89"/>
    </row>
    <row r="23" spans="1:8" ht="15" customHeight="1">
      <c r="A23" s="123" t="s">
        <v>10</v>
      </c>
      <c r="B23" s="130"/>
      <c r="C23" s="131"/>
      <c r="D23" s="123" t="s">
        <v>1</v>
      </c>
      <c r="E23" s="137"/>
      <c r="F23" s="132"/>
      <c r="G23" s="133" t="s">
        <v>127</v>
      </c>
      <c r="H23" s="193" t="s">
        <v>82</v>
      </c>
    </row>
    <row r="24" spans="1:8" ht="15" customHeight="1" thickBot="1">
      <c r="A24" s="129"/>
      <c r="B24" s="134"/>
      <c r="C24" s="131"/>
      <c r="D24" s="125" t="s">
        <v>83</v>
      </c>
      <c r="E24" s="135"/>
      <c r="F24" s="132"/>
      <c r="G24" s="136" t="s">
        <v>128</v>
      </c>
      <c r="H24" s="194"/>
    </row>
    <row r="25" spans="1:7" ht="15" customHeight="1">
      <c r="A25" s="96"/>
      <c r="B25" s="96"/>
      <c r="C25" s="94"/>
      <c r="D25" s="97"/>
      <c r="E25" s="96"/>
      <c r="F25" s="96"/>
      <c r="G25" s="118"/>
    </row>
    <row r="26" spans="1:8" ht="15" customHeight="1">
      <c r="A26" s="89" t="s">
        <v>14</v>
      </c>
      <c r="B26" s="89"/>
      <c r="C26" s="92"/>
      <c r="D26" s="92">
        <v>1189</v>
      </c>
      <c r="E26" s="89"/>
      <c r="F26" s="89"/>
      <c r="G26" s="119">
        <f>354462-7-100+360-68884</f>
        <v>285831</v>
      </c>
      <c r="H26" s="109">
        <f>G26/G33*100</f>
        <v>1.5814719394976091</v>
      </c>
    </row>
    <row r="27" spans="1:8" ht="15" customHeight="1">
      <c r="A27" s="89" t="s">
        <v>84</v>
      </c>
      <c r="B27" s="89"/>
      <c r="C27" s="89"/>
      <c r="D27" s="89">
        <v>8</v>
      </c>
      <c r="E27" s="89"/>
      <c r="F27" s="89"/>
      <c r="G27" s="119">
        <v>2603</v>
      </c>
      <c r="H27" s="109">
        <f>G27/G33*100</f>
        <v>0.014402116840063801</v>
      </c>
    </row>
    <row r="28" spans="1:8" ht="15" customHeight="1">
      <c r="A28" s="89" t="s">
        <v>29</v>
      </c>
      <c r="B28" s="89"/>
      <c r="C28" s="89"/>
      <c r="D28" s="89">
        <v>3</v>
      </c>
      <c r="E28" s="89"/>
      <c r="F28" s="89"/>
      <c r="G28" s="120">
        <v>763774</v>
      </c>
      <c r="H28" s="122">
        <f>G28/G33*100</f>
        <v>4.2258787504429085</v>
      </c>
    </row>
    <row r="29" spans="1:8" ht="15" customHeight="1">
      <c r="A29" s="89" t="s">
        <v>98</v>
      </c>
      <c r="B29" s="89"/>
      <c r="C29" s="89"/>
      <c r="D29" s="89">
        <v>1</v>
      </c>
      <c r="E29" s="89"/>
      <c r="F29" s="89"/>
      <c r="G29" s="119">
        <v>446605</v>
      </c>
      <c r="H29" s="122">
        <f>G29/G33*100</f>
        <v>2.471017053921127</v>
      </c>
    </row>
    <row r="30" spans="1:8" ht="15" customHeight="1">
      <c r="A30" s="89" t="s">
        <v>110</v>
      </c>
      <c r="B30" s="89"/>
      <c r="C30" s="89"/>
      <c r="D30" s="89">
        <v>1</v>
      </c>
      <c r="E30" s="89"/>
      <c r="F30" s="89"/>
      <c r="G30" s="119">
        <v>525295</v>
      </c>
      <c r="H30" s="122">
        <f>G30/G33*100</f>
        <v>2.9064002940842544</v>
      </c>
    </row>
    <row r="31" spans="1:8" ht="15" customHeight="1">
      <c r="A31" s="89" t="s">
        <v>99</v>
      </c>
      <c r="B31" s="89"/>
      <c r="C31" s="89"/>
      <c r="D31" s="89">
        <v>16</v>
      </c>
      <c r="E31" s="89"/>
      <c r="F31" s="89"/>
      <c r="G31" s="148">
        <f>H80</f>
        <v>16049624</v>
      </c>
      <c r="H31" s="122">
        <f>G31/G33*100</f>
        <v>88.80082984521404</v>
      </c>
    </row>
    <row r="32" spans="1:8" ht="15" customHeight="1">
      <c r="A32" s="89" t="s">
        <v>107</v>
      </c>
      <c r="G32" s="89"/>
      <c r="H32" s="121"/>
    </row>
    <row r="33" spans="2:8" ht="15" customHeight="1" thickBot="1">
      <c r="B33" s="89"/>
      <c r="C33" s="90"/>
      <c r="D33" s="87">
        <f>SUM(D26:D31)</f>
        <v>1218</v>
      </c>
      <c r="E33" s="90"/>
      <c r="F33" s="96"/>
      <c r="G33" s="87">
        <f>SUM(G26:G31)</f>
        <v>18073732</v>
      </c>
      <c r="H33" s="117">
        <f>SUM(H26:H31)</f>
        <v>100</v>
      </c>
    </row>
    <row r="34" spans="1:8" ht="14.25" customHeight="1" thickBot="1" thickTop="1">
      <c r="A34" s="90"/>
      <c r="B34" s="89"/>
      <c r="C34" s="89"/>
      <c r="D34" s="97"/>
      <c r="E34" s="101"/>
      <c r="F34" s="89"/>
      <c r="G34" s="90"/>
      <c r="H34" s="110" t="s">
        <v>115</v>
      </c>
    </row>
    <row r="35" spans="1:8" ht="17.25" customHeight="1" thickBot="1">
      <c r="A35" s="98" t="s">
        <v>104</v>
      </c>
      <c r="B35" s="89"/>
      <c r="C35" s="89"/>
      <c r="D35" s="97">
        <v>1189</v>
      </c>
      <c r="E35" s="89"/>
      <c r="F35" s="89"/>
      <c r="G35" s="89"/>
      <c r="H35" s="89">
        <f>G26</f>
        <v>285831</v>
      </c>
    </row>
    <row r="36" spans="1:7" ht="8.25" customHeight="1" thickBot="1">
      <c r="A36" s="43"/>
      <c r="B36" s="89"/>
      <c r="C36" s="101"/>
      <c r="D36" s="97"/>
      <c r="E36" s="89"/>
      <c r="F36" s="89"/>
      <c r="G36" s="90"/>
    </row>
    <row r="37" spans="1:7" ht="17.25" customHeight="1" thickBot="1">
      <c r="A37" s="181" t="s">
        <v>106</v>
      </c>
      <c r="B37" s="182"/>
      <c r="C37" s="99"/>
      <c r="D37" s="97">
        <v>8</v>
      </c>
      <c r="E37" s="89"/>
      <c r="F37" s="89"/>
      <c r="G37" s="89"/>
    </row>
    <row r="38" spans="1:7" ht="17.25" customHeight="1">
      <c r="A38" s="100" t="s">
        <v>114</v>
      </c>
      <c r="B38" s="100"/>
      <c r="C38" s="100"/>
      <c r="F38" s="95"/>
      <c r="G38" s="95">
        <v>10</v>
      </c>
    </row>
    <row r="39" spans="1:7" ht="17.25" customHeight="1">
      <c r="A39" s="100" t="s">
        <v>118</v>
      </c>
      <c r="B39" s="100"/>
      <c r="C39" s="100"/>
      <c r="D39" s="89"/>
      <c r="E39" s="89"/>
      <c r="F39" s="101"/>
      <c r="G39" s="101">
        <v>1400</v>
      </c>
    </row>
    <row r="40" spans="1:7" ht="17.25" customHeight="1">
      <c r="A40" s="100" t="s">
        <v>119</v>
      </c>
      <c r="B40" s="100"/>
      <c r="C40" s="100"/>
      <c r="D40" s="89"/>
      <c r="E40" s="89"/>
      <c r="F40" s="101"/>
      <c r="G40" s="101">
        <v>525</v>
      </c>
    </row>
    <row r="41" spans="1:7" ht="17.25" customHeight="1">
      <c r="A41" s="185" t="s">
        <v>120</v>
      </c>
      <c r="B41" s="185"/>
      <c r="C41" s="100"/>
      <c r="D41" s="89"/>
      <c r="E41" s="89"/>
      <c r="F41" s="101"/>
      <c r="G41" s="101">
        <v>17</v>
      </c>
    </row>
    <row r="42" spans="1:7" ht="17.25" customHeight="1">
      <c r="A42" s="100" t="s">
        <v>123</v>
      </c>
      <c r="B42" s="100"/>
      <c r="C42" s="100"/>
      <c r="D42" s="89"/>
      <c r="E42" s="89"/>
      <c r="F42" s="101"/>
      <c r="G42" s="101">
        <v>106</v>
      </c>
    </row>
    <row r="43" spans="1:7" ht="17.25" customHeight="1">
      <c r="A43" s="100" t="s">
        <v>124</v>
      </c>
      <c r="B43" s="100"/>
      <c r="C43" s="100"/>
      <c r="D43" s="89"/>
      <c r="E43" s="89"/>
      <c r="F43" s="101"/>
      <c r="G43" s="101">
        <v>198</v>
      </c>
    </row>
    <row r="44" spans="1:7" ht="17.25" customHeight="1">
      <c r="A44" s="100" t="s">
        <v>129</v>
      </c>
      <c r="B44" s="100"/>
      <c r="C44" s="100"/>
      <c r="D44" s="89"/>
      <c r="E44" s="89"/>
      <c r="F44" s="101"/>
      <c r="G44" s="101">
        <v>85</v>
      </c>
    </row>
    <row r="45" spans="1:7" ht="17.25" customHeight="1">
      <c r="A45" s="100" t="s">
        <v>130</v>
      </c>
      <c r="B45" s="100"/>
      <c r="C45" s="100"/>
      <c r="D45" s="89"/>
      <c r="E45" s="89"/>
      <c r="F45" s="101"/>
      <c r="G45" s="101">
        <v>262</v>
      </c>
    </row>
    <row r="46" spans="1:7" ht="6.75" customHeight="1">
      <c r="A46" s="100"/>
      <c r="B46" s="100"/>
      <c r="C46" s="100"/>
      <c r="D46" s="89"/>
      <c r="E46" s="89"/>
      <c r="F46" s="101"/>
      <c r="G46" s="90"/>
    </row>
    <row r="47" spans="2:8" ht="18" customHeight="1" thickBot="1">
      <c r="B47" s="100"/>
      <c r="C47" s="100"/>
      <c r="D47" s="89"/>
      <c r="E47" s="89"/>
      <c r="F47" s="101"/>
      <c r="G47" s="90"/>
      <c r="H47" s="87">
        <f>SUM(G38:G45)</f>
        <v>2603</v>
      </c>
    </row>
    <row r="48" spans="1:7" ht="17.25" customHeight="1" thickBot="1" thickTop="1">
      <c r="A48" s="181" t="s">
        <v>105</v>
      </c>
      <c r="B48" s="182"/>
      <c r="C48" s="89"/>
      <c r="D48" s="97">
        <v>3</v>
      </c>
      <c r="E48" s="89"/>
      <c r="F48" s="89"/>
      <c r="G48" s="101"/>
    </row>
    <row r="49" spans="1:8" ht="17.25" customHeight="1">
      <c r="A49" s="89" t="s">
        <v>109</v>
      </c>
      <c r="B49" s="89"/>
      <c r="C49" s="89"/>
      <c r="D49" s="89"/>
      <c r="E49" s="89"/>
      <c r="G49" s="89">
        <v>267657</v>
      </c>
      <c r="H49" s="89"/>
    </row>
    <row r="50" spans="1:8" ht="17.25" customHeight="1">
      <c r="A50" s="89" t="s">
        <v>108</v>
      </c>
      <c r="B50" s="89"/>
      <c r="C50" s="89"/>
      <c r="D50" s="89"/>
      <c r="E50" s="89"/>
      <c r="G50" s="89">
        <v>11227</v>
      </c>
      <c r="H50" s="89"/>
    </row>
    <row r="51" spans="1:8" ht="17.25" customHeight="1">
      <c r="A51" s="189" t="s">
        <v>133</v>
      </c>
      <c r="B51" s="190"/>
      <c r="G51" s="89">
        <v>484890</v>
      </c>
      <c r="H51" s="89"/>
    </row>
    <row r="52" spans="1:8" ht="6" customHeight="1">
      <c r="A52" s="100"/>
      <c r="B52" s="100"/>
      <c r="C52" s="100"/>
      <c r="D52" s="89"/>
      <c r="E52" s="89"/>
      <c r="G52" s="89"/>
      <c r="H52" s="89"/>
    </row>
    <row r="53" spans="1:8" ht="15.75" customHeight="1" thickBot="1">
      <c r="A53" s="89"/>
      <c r="B53" s="89"/>
      <c r="C53" s="89"/>
      <c r="D53" s="96"/>
      <c r="E53" s="89"/>
      <c r="G53" s="101"/>
      <c r="H53" s="102">
        <f>SUM(G49:G51)</f>
        <v>763774</v>
      </c>
    </row>
    <row r="54" spans="1:7" ht="17.25" customHeight="1" thickBot="1">
      <c r="A54" s="181" t="s">
        <v>103</v>
      </c>
      <c r="B54" s="182"/>
      <c r="C54" s="89"/>
      <c r="D54" s="97">
        <v>1</v>
      </c>
      <c r="E54" s="89"/>
      <c r="F54" s="89"/>
      <c r="G54" s="89"/>
    </row>
    <row r="55" spans="1:8" ht="17.25" customHeight="1">
      <c r="A55" s="185" t="s">
        <v>116</v>
      </c>
      <c r="B55" s="185"/>
      <c r="C55" s="185"/>
      <c r="D55" s="89"/>
      <c r="E55" s="89"/>
      <c r="G55" s="89">
        <v>446605</v>
      </c>
      <c r="H55" s="89"/>
    </row>
    <row r="56" spans="1:8" ht="17.25" customHeight="1">
      <c r="A56" s="89"/>
      <c r="B56" s="89"/>
      <c r="C56" s="89"/>
      <c r="D56" s="96"/>
      <c r="E56" s="89"/>
      <c r="G56" s="89"/>
      <c r="H56" s="102">
        <f>SUM(G55:G56)</f>
        <v>446605</v>
      </c>
    </row>
    <row r="57" spans="1:7" ht="12" customHeight="1" thickBot="1">
      <c r="A57" s="89"/>
      <c r="B57" s="89"/>
      <c r="C57" s="89"/>
      <c r="D57" s="89"/>
      <c r="E57" s="89"/>
      <c r="F57" s="89"/>
      <c r="G57" s="90"/>
    </row>
    <row r="58" spans="1:7" ht="17.25" customHeight="1" thickBot="1">
      <c r="A58" s="181" t="s">
        <v>111</v>
      </c>
      <c r="B58" s="182"/>
      <c r="C58" s="89"/>
      <c r="D58" s="97">
        <v>1</v>
      </c>
      <c r="E58" s="89"/>
      <c r="F58" s="89"/>
      <c r="G58" s="89"/>
    </row>
    <row r="59" spans="1:8" ht="17.25" customHeight="1">
      <c r="A59" s="185" t="s">
        <v>122</v>
      </c>
      <c r="B59" s="185"/>
      <c r="C59" s="185"/>
      <c r="D59" s="89"/>
      <c r="E59" s="89"/>
      <c r="G59" s="89">
        <v>525295</v>
      </c>
      <c r="H59" s="89"/>
    </row>
    <row r="60" spans="1:8" ht="17.25" customHeight="1">
      <c r="A60" s="89"/>
      <c r="B60" s="89"/>
      <c r="C60" s="89"/>
      <c r="D60" s="96"/>
      <c r="E60" s="89"/>
      <c r="G60" s="89"/>
      <c r="H60" s="102">
        <f>SUM(G59:G60)</f>
        <v>525295</v>
      </c>
    </row>
    <row r="61" spans="1:9" ht="7.5" customHeight="1" thickBot="1">
      <c r="A61" s="89"/>
      <c r="B61" s="89"/>
      <c r="C61" s="89"/>
      <c r="D61" s="89"/>
      <c r="E61" s="89"/>
      <c r="F61" s="89"/>
      <c r="G61" s="89"/>
      <c r="I61" s="91"/>
    </row>
    <row r="62" spans="1:9" ht="17.25" customHeight="1" thickBot="1">
      <c r="A62" s="181" t="s">
        <v>38</v>
      </c>
      <c r="B62" s="182"/>
      <c r="C62" s="89"/>
      <c r="D62" s="97">
        <v>16</v>
      </c>
      <c r="E62" s="89"/>
      <c r="F62" s="89"/>
      <c r="G62" s="89"/>
      <c r="H62" s="144"/>
      <c r="I62" s="144"/>
    </row>
    <row r="63" spans="1:9" ht="12.75" customHeight="1">
      <c r="A63" s="89"/>
      <c r="B63" s="89"/>
      <c r="C63" s="89"/>
      <c r="D63" s="89"/>
      <c r="E63" s="89"/>
      <c r="F63" s="89"/>
      <c r="G63" s="101"/>
      <c r="H63" s="91"/>
      <c r="I63" s="91"/>
    </row>
    <row r="64" spans="1:9" ht="17.25" customHeight="1">
      <c r="A64" s="185" t="s">
        <v>39</v>
      </c>
      <c r="B64" s="185"/>
      <c r="C64" s="89"/>
      <c r="D64" s="89"/>
      <c r="E64" s="89"/>
      <c r="G64" s="142">
        <f>964065+9500+27284-600+400000-100</f>
        <v>1400149</v>
      </c>
      <c r="H64" s="115"/>
      <c r="I64" s="103"/>
    </row>
    <row r="65" spans="1:9" ht="17.25" customHeight="1">
      <c r="A65" s="89" t="s">
        <v>40</v>
      </c>
      <c r="B65" s="89"/>
      <c r="C65" s="89"/>
      <c r="D65" s="89"/>
      <c r="E65" s="89"/>
      <c r="G65" s="142">
        <v>1</v>
      </c>
      <c r="H65" s="115"/>
      <c r="I65" s="103"/>
    </row>
    <row r="66" spans="1:9" ht="17.25" customHeight="1">
      <c r="A66" s="89" t="s">
        <v>41</v>
      </c>
      <c r="B66" s="89"/>
      <c r="C66" s="89"/>
      <c r="D66" s="89"/>
      <c r="E66" s="89"/>
      <c r="G66" s="142">
        <v>1349790</v>
      </c>
      <c r="H66" s="115"/>
      <c r="I66" s="103"/>
    </row>
    <row r="67" spans="1:9" ht="17.25" customHeight="1">
      <c r="A67" s="89" t="s">
        <v>42</v>
      </c>
      <c r="B67" s="89"/>
      <c r="C67" s="89"/>
      <c r="D67" s="89"/>
      <c r="E67" s="89"/>
      <c r="G67" s="142">
        <v>2144358</v>
      </c>
      <c r="H67" s="115"/>
      <c r="I67" s="103"/>
    </row>
    <row r="68" spans="1:10" ht="17.25" customHeight="1">
      <c r="A68" s="89" t="s">
        <v>43</v>
      </c>
      <c r="B68" s="89"/>
      <c r="C68" s="89"/>
      <c r="D68" s="89"/>
      <c r="E68" s="89"/>
      <c r="G68" s="142">
        <f>5352698+21474</f>
        <v>5374172</v>
      </c>
      <c r="H68" s="115"/>
      <c r="I68" s="103"/>
      <c r="J68" s="104"/>
    </row>
    <row r="69" spans="1:9" ht="17.25" customHeight="1">
      <c r="A69" s="89" t="s">
        <v>44</v>
      </c>
      <c r="B69" s="89"/>
      <c r="C69" s="89"/>
      <c r="D69" s="89"/>
      <c r="E69" s="89"/>
      <c r="G69" s="142">
        <v>1981959</v>
      </c>
      <c r="H69" s="115"/>
      <c r="I69" s="103"/>
    </row>
    <row r="70" spans="1:9" ht="17.25" customHeight="1">
      <c r="A70" s="89" t="s">
        <v>45</v>
      </c>
      <c r="B70" s="89"/>
      <c r="C70" s="89"/>
      <c r="D70" s="89"/>
      <c r="E70" s="89"/>
      <c r="G70" s="142">
        <f>1594612+42321+24945+472850+12498</f>
        <v>2147226</v>
      </c>
      <c r="H70" s="115"/>
      <c r="I70" s="103"/>
    </row>
    <row r="71" spans="1:9" ht="17.25" customHeight="1">
      <c r="A71" s="185" t="s">
        <v>46</v>
      </c>
      <c r="B71" s="185"/>
      <c r="C71" s="89"/>
      <c r="D71" s="89"/>
      <c r="E71" s="89"/>
      <c r="G71" s="142">
        <v>40585</v>
      </c>
      <c r="H71" s="115"/>
      <c r="I71" s="103"/>
    </row>
    <row r="72" spans="1:9" ht="17.25" customHeight="1">
      <c r="A72" s="185" t="s">
        <v>112</v>
      </c>
      <c r="B72" s="185"/>
      <c r="C72" s="89"/>
      <c r="D72" s="89"/>
      <c r="E72" s="89"/>
      <c r="G72" s="142">
        <f>92+1000</f>
        <v>1092</v>
      </c>
      <c r="H72" s="141"/>
      <c r="I72" s="91"/>
    </row>
    <row r="73" spans="1:9" ht="17.25" customHeight="1">
      <c r="A73" s="100" t="s">
        <v>131</v>
      </c>
      <c r="B73" s="100"/>
      <c r="C73" s="89"/>
      <c r="D73" s="89"/>
      <c r="E73" s="89"/>
      <c r="G73" s="142">
        <v>100</v>
      </c>
      <c r="H73" s="141"/>
      <c r="I73" s="91"/>
    </row>
    <row r="74" spans="1:9" ht="17.25" customHeight="1">
      <c r="A74" s="100" t="s">
        <v>121</v>
      </c>
      <c r="B74" s="100"/>
      <c r="C74" s="89"/>
      <c r="D74" s="89"/>
      <c r="E74" s="89"/>
      <c r="G74" s="142">
        <v>100</v>
      </c>
      <c r="H74" s="141"/>
      <c r="I74" s="91"/>
    </row>
    <row r="75" spans="1:9" ht="17.25" customHeight="1">
      <c r="A75" s="89" t="s">
        <v>47</v>
      </c>
      <c r="B75" s="89"/>
      <c r="C75" s="89"/>
      <c r="D75" s="89"/>
      <c r="E75" s="89"/>
      <c r="G75" s="142">
        <f>78820+16800</f>
        <v>95620</v>
      </c>
      <c r="H75" s="141"/>
      <c r="I75" s="103"/>
    </row>
    <row r="76" spans="1:9" ht="16.5" customHeight="1">
      <c r="A76" s="185" t="s">
        <v>49</v>
      </c>
      <c r="B76" s="185"/>
      <c r="C76" s="89"/>
      <c r="D76" s="89"/>
      <c r="E76" s="89"/>
      <c r="G76" s="142">
        <f>780818-1000-2+16800</f>
        <v>796616</v>
      </c>
      <c r="H76" s="141"/>
      <c r="I76" s="103"/>
    </row>
    <row r="77" spans="1:9" ht="16.5" customHeight="1">
      <c r="A77" s="89" t="s">
        <v>50</v>
      </c>
      <c r="B77" s="89"/>
      <c r="C77" s="89"/>
      <c r="D77" s="89"/>
      <c r="E77" s="89"/>
      <c r="G77" s="142">
        <v>3139</v>
      </c>
      <c r="H77" s="141"/>
      <c r="I77" s="103"/>
    </row>
    <row r="78" spans="1:9" ht="17.25" customHeight="1">
      <c r="A78" s="89" t="s">
        <v>51</v>
      </c>
      <c r="B78" s="89"/>
      <c r="C78" s="89"/>
      <c r="D78" s="89"/>
      <c r="E78" s="89"/>
      <c r="G78" s="142">
        <v>549467</v>
      </c>
      <c r="H78" s="141"/>
      <c r="I78" s="103"/>
    </row>
    <row r="79" spans="1:9" ht="17.25" customHeight="1">
      <c r="A79" s="89" t="s">
        <v>52</v>
      </c>
      <c r="B79" s="89"/>
      <c r="C79" s="89"/>
      <c r="D79" s="89"/>
      <c r="E79" s="89"/>
      <c r="G79" s="142">
        <f>677277-663166+149828-1+1312</f>
        <v>165250</v>
      </c>
      <c r="H79" s="141"/>
      <c r="I79" s="103"/>
    </row>
    <row r="80" spans="1:10" ht="17.25" customHeight="1">
      <c r="A80" s="89"/>
      <c r="B80" s="89"/>
      <c r="C80" s="89"/>
      <c r="D80" s="89"/>
      <c r="E80" s="89"/>
      <c r="G80" s="101"/>
      <c r="H80" s="102">
        <f>SUM(G64:G79)</f>
        <v>16049624</v>
      </c>
      <c r="I80" s="103"/>
      <c r="J80" s="91"/>
    </row>
    <row r="81" spans="1:10" ht="3" customHeight="1">
      <c r="A81" s="89"/>
      <c r="B81" s="89"/>
      <c r="C81" s="89"/>
      <c r="D81" s="89"/>
      <c r="E81" s="89"/>
      <c r="G81" s="101"/>
      <c r="H81" s="105"/>
      <c r="I81" s="91"/>
      <c r="J81" s="91"/>
    </row>
    <row r="82" spans="1:10" ht="17.25" customHeight="1" thickBot="1">
      <c r="A82" s="89"/>
      <c r="B82" s="89"/>
      <c r="C82" s="89"/>
      <c r="D82" s="89"/>
      <c r="E82" s="89"/>
      <c r="F82" s="89"/>
      <c r="H82" s="87">
        <f>H80+H60+H56+H53+H47+H35</f>
        <v>18073732</v>
      </c>
      <c r="I82" s="26"/>
      <c r="J82" s="91"/>
    </row>
    <row r="83" spans="1:9" ht="6" customHeight="1" thickBot="1" thickTop="1">
      <c r="A83" s="89"/>
      <c r="B83" s="89"/>
      <c r="C83" s="89"/>
      <c r="D83" s="89"/>
      <c r="E83" s="89"/>
      <c r="F83" s="89"/>
      <c r="G83" s="106"/>
      <c r="H83" s="91"/>
      <c r="I83" s="91"/>
    </row>
    <row r="84" spans="1:8" ht="17.25" customHeight="1" thickBot="1">
      <c r="A84" s="186" t="s">
        <v>132</v>
      </c>
      <c r="B84" s="187"/>
      <c r="C84" s="187"/>
      <c r="D84" s="187"/>
      <c r="E84" s="187"/>
      <c r="F84" s="187"/>
      <c r="G84" s="188"/>
      <c r="H84" s="91"/>
    </row>
    <row r="85" spans="1:9" ht="10.5" customHeight="1" thickBot="1">
      <c r="A85" s="89"/>
      <c r="B85" s="89"/>
      <c r="C85" s="89"/>
      <c r="D85" s="89"/>
      <c r="E85" s="89"/>
      <c r="F85" s="89"/>
      <c r="G85" s="89"/>
      <c r="I85" s="91"/>
    </row>
    <row r="86" spans="1:9" ht="17.25" customHeight="1" thickBot="1">
      <c r="A86" s="89"/>
      <c r="B86" s="98" t="s">
        <v>64</v>
      </c>
      <c r="C86" s="89"/>
      <c r="D86" s="107" t="s">
        <v>65</v>
      </c>
      <c r="E86" s="107" t="s">
        <v>82</v>
      </c>
      <c r="F86" s="89"/>
      <c r="G86" s="89"/>
      <c r="I86" s="91"/>
    </row>
    <row r="87" spans="1:7" ht="10.5" customHeight="1">
      <c r="A87" s="89"/>
      <c r="B87" s="89"/>
      <c r="C87" s="89"/>
      <c r="D87" s="89"/>
      <c r="E87" s="89"/>
      <c r="F87" s="89"/>
      <c r="G87" s="89"/>
    </row>
    <row r="88" spans="1:10" ht="17.25" customHeight="1">
      <c r="A88" s="89"/>
      <c r="B88" s="185" t="s">
        <v>43</v>
      </c>
      <c r="C88" s="185"/>
      <c r="D88" s="89">
        <f>G68</f>
        <v>5374172</v>
      </c>
      <c r="E88" s="109">
        <f>D88/18073732*100</f>
        <v>29.73471112662288</v>
      </c>
      <c r="F88" s="89"/>
      <c r="G88" s="89"/>
      <c r="I88" s="91"/>
      <c r="J88" s="91"/>
    </row>
    <row r="89" spans="1:10" ht="17.25" customHeight="1">
      <c r="A89" s="89"/>
      <c r="B89" s="185" t="s">
        <v>117</v>
      </c>
      <c r="C89" s="185"/>
      <c r="D89" s="89">
        <f>G69</f>
        <v>1981959</v>
      </c>
      <c r="E89" s="109">
        <f>D89/18073732*100</f>
        <v>10.965964306652328</v>
      </c>
      <c r="F89" s="89"/>
      <c r="G89" s="89"/>
      <c r="I89" s="91"/>
      <c r="J89" s="91"/>
    </row>
    <row r="90" spans="1:10" ht="17.25" customHeight="1">
      <c r="A90" s="89"/>
      <c r="B90" s="100" t="s">
        <v>42</v>
      </c>
      <c r="C90" s="100"/>
      <c r="D90" s="89">
        <f>G67</f>
        <v>2144358</v>
      </c>
      <c r="E90" s="109">
        <f>D90/18073732*100</f>
        <v>11.864500369929132</v>
      </c>
      <c r="F90" s="89"/>
      <c r="G90" s="89"/>
      <c r="I90" s="91"/>
      <c r="J90" s="91"/>
    </row>
    <row r="91" spans="1:10" ht="17.25" customHeight="1">
      <c r="A91" s="89"/>
      <c r="B91" s="100" t="s">
        <v>45</v>
      </c>
      <c r="C91" s="100"/>
      <c r="D91" s="89">
        <f>G70</f>
        <v>2147226</v>
      </c>
      <c r="E91" s="109">
        <f>D91/18073732*100</f>
        <v>11.880368703043732</v>
      </c>
      <c r="F91" s="89"/>
      <c r="G91" s="89"/>
      <c r="I91" s="91"/>
      <c r="J91" s="91"/>
    </row>
    <row r="92" spans="1:7" ht="17.25" customHeight="1">
      <c r="A92" s="147" t="s">
        <v>134</v>
      </c>
      <c r="B92" s="147"/>
      <c r="C92" s="147"/>
      <c r="D92" s="147"/>
      <c r="E92" s="147"/>
      <c r="F92" s="147"/>
      <c r="G92" s="108"/>
    </row>
    <row r="93" spans="1:8" ht="17.25" customHeight="1">
      <c r="A93" s="147" t="s">
        <v>139</v>
      </c>
      <c r="B93" s="147"/>
      <c r="C93" s="147"/>
      <c r="D93" s="147"/>
      <c r="E93" s="147"/>
      <c r="F93" s="147"/>
      <c r="G93" s="92"/>
      <c r="H93" s="92"/>
    </row>
    <row r="94" spans="1:7" ht="7.5" customHeight="1" thickBot="1">
      <c r="A94" s="70"/>
      <c r="B94" s="70"/>
      <c r="C94" s="70"/>
      <c r="D94" s="70"/>
      <c r="E94" s="70"/>
      <c r="F94" s="70"/>
      <c r="G94" s="89"/>
    </row>
    <row r="95" spans="1:7" ht="16.5" customHeight="1" thickBot="1">
      <c r="A95" s="145" t="s">
        <v>135</v>
      </c>
      <c r="B95" s="70"/>
      <c r="C95" s="70"/>
      <c r="D95" s="146" t="s">
        <v>136</v>
      </c>
      <c r="E95" s="145" t="s">
        <v>137</v>
      </c>
      <c r="F95" s="70"/>
      <c r="G95" s="43"/>
    </row>
    <row r="96" spans="1:7" ht="16.5" customHeight="1">
      <c r="A96" s="112" t="s">
        <v>131</v>
      </c>
      <c r="B96" s="43"/>
      <c r="C96" s="43"/>
      <c r="D96" s="111">
        <v>100</v>
      </c>
      <c r="E96" s="111" t="s">
        <v>138</v>
      </c>
      <c r="F96" s="112"/>
      <c r="G96" s="43"/>
    </row>
    <row r="97" spans="1:6" ht="16.5" customHeight="1">
      <c r="A97" s="112"/>
      <c r="D97" s="111"/>
      <c r="E97" s="111"/>
      <c r="F97" s="113"/>
    </row>
    <row r="98" spans="1:6" ht="16.5" customHeight="1">
      <c r="A98" s="112"/>
      <c r="D98" s="111"/>
      <c r="E98" s="111"/>
      <c r="F98" s="113"/>
    </row>
    <row r="112" ht="12.75">
      <c r="A112" s="28" t="s">
        <v>113</v>
      </c>
    </row>
    <row r="215" spans="1:22" ht="12.75">
      <c r="A215" s="91"/>
      <c r="B215" s="91"/>
      <c r="C215" s="91"/>
      <c r="D215" s="91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91"/>
      <c r="U215" s="91"/>
      <c r="V215" s="91"/>
    </row>
    <row r="216" spans="1:22" ht="12.75">
      <c r="A216" s="91"/>
      <c r="B216" s="91"/>
      <c r="C216" s="91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91"/>
      <c r="U216" s="91"/>
      <c r="V216" s="91"/>
    </row>
    <row r="217" spans="1:22" ht="12.75">
      <c r="A217" s="91"/>
      <c r="B217" s="91"/>
      <c r="C217" s="91"/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91"/>
      <c r="U217" s="91"/>
      <c r="V217" s="91"/>
    </row>
    <row r="218" spans="1:22" ht="12.75">
      <c r="A218" s="91"/>
      <c r="B218" s="91"/>
      <c r="C218" s="91"/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91"/>
      <c r="U218" s="91"/>
      <c r="V218" s="91"/>
    </row>
    <row r="219" spans="1:22" ht="12.75">
      <c r="A219" s="91"/>
      <c r="B219" s="91"/>
      <c r="C219" s="91"/>
      <c r="D219" s="91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91"/>
      <c r="U219" s="91"/>
      <c r="V219" s="91"/>
    </row>
    <row r="220" spans="1:22" ht="12.75">
      <c r="A220" s="91"/>
      <c r="B220" s="91"/>
      <c r="C220" s="91"/>
      <c r="D220" s="91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91"/>
      <c r="U220" s="91"/>
      <c r="V220" s="91"/>
    </row>
    <row r="221" spans="1:22" ht="12.75">
      <c r="A221" s="91"/>
      <c r="B221" s="91"/>
      <c r="C221" s="91"/>
      <c r="D221" s="91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91"/>
      <c r="U221" s="91"/>
      <c r="V221" s="91"/>
    </row>
    <row r="222" spans="1:22" ht="12.75">
      <c r="A222" s="91"/>
      <c r="B222" s="91"/>
      <c r="C222" s="91"/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91"/>
      <c r="U222" s="91"/>
      <c r="V222" s="91"/>
    </row>
    <row r="223" spans="1:22" ht="12.75">
      <c r="A223" s="91"/>
      <c r="B223" s="91"/>
      <c r="C223" s="91"/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91"/>
      <c r="U223" s="91"/>
      <c r="V223" s="91"/>
    </row>
    <row r="224" spans="1:22" ht="12.75">
      <c r="A224" s="91"/>
      <c r="B224" s="91"/>
      <c r="C224" s="91"/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91"/>
      <c r="U224" s="91"/>
      <c r="V224" s="91"/>
    </row>
    <row r="225" spans="1:22" ht="12.75">
      <c r="A225" s="91"/>
      <c r="B225" s="91"/>
      <c r="C225" s="91"/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91"/>
      <c r="U225" s="91"/>
      <c r="V225" s="91"/>
    </row>
    <row r="226" spans="1:22" ht="12.75">
      <c r="A226" s="91"/>
      <c r="B226" s="91"/>
      <c r="C226" s="91"/>
      <c r="D226" s="91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91"/>
      <c r="U226" s="91"/>
      <c r="V226" s="91"/>
    </row>
    <row r="227" spans="1:22" ht="12.75">
      <c r="A227" s="91"/>
      <c r="B227" s="91"/>
      <c r="C227" s="91"/>
      <c r="D227" s="91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91"/>
      <c r="U227" s="91"/>
      <c r="V227" s="91"/>
    </row>
    <row r="228" spans="1:22" ht="12.75">
      <c r="A228" s="91"/>
      <c r="B228" s="91"/>
      <c r="C228" s="91"/>
      <c r="D228" s="91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91"/>
      <c r="U228" s="91"/>
      <c r="V228" s="91"/>
    </row>
    <row r="229" spans="1:22" ht="12.75">
      <c r="A229" s="91"/>
      <c r="B229" s="91"/>
      <c r="C229" s="91"/>
      <c r="D229" s="91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91"/>
      <c r="U229" s="91"/>
      <c r="V229" s="91"/>
    </row>
    <row r="230" spans="1:22" ht="12.75">
      <c r="A230" s="91"/>
      <c r="B230" s="91"/>
      <c r="C230" s="91"/>
      <c r="D230" s="91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91"/>
      <c r="U230" s="91"/>
      <c r="V230" s="91"/>
    </row>
    <row r="231" spans="1:22" ht="12.75">
      <c r="A231" s="91"/>
      <c r="B231" s="91"/>
      <c r="C231" s="91"/>
      <c r="D231" s="91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91"/>
      <c r="U231" s="91"/>
      <c r="V231" s="91"/>
    </row>
    <row r="232" spans="1:22" ht="12.75">
      <c r="A232" s="91"/>
      <c r="B232" s="91"/>
      <c r="C232" s="91"/>
      <c r="D232" s="91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91"/>
      <c r="U232" s="91"/>
      <c r="V232" s="91"/>
    </row>
    <row r="233" spans="1:22" ht="12.75">
      <c r="A233" s="91"/>
      <c r="B233" s="91"/>
      <c r="C233" s="91"/>
      <c r="D233" s="91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91"/>
      <c r="U233" s="91"/>
      <c r="V233" s="91"/>
    </row>
    <row r="234" spans="1:22" ht="12.75">
      <c r="A234" s="91"/>
      <c r="B234" s="91"/>
      <c r="C234" s="91"/>
      <c r="D234" s="91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91"/>
      <c r="U234" s="91"/>
      <c r="V234" s="91"/>
    </row>
    <row r="235" spans="1:22" ht="12.75">
      <c r="A235" s="91"/>
      <c r="B235" s="91"/>
      <c r="C235" s="91"/>
      <c r="D235" s="91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91"/>
      <c r="U235" s="91"/>
      <c r="V235" s="91"/>
    </row>
    <row r="236" spans="1:22" ht="12.75">
      <c r="A236" s="91"/>
      <c r="B236" s="91"/>
      <c r="C236" s="91"/>
      <c r="D236" s="91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91"/>
      <c r="U236" s="91"/>
      <c r="V236" s="91"/>
    </row>
    <row r="237" spans="1:22" ht="12.75">
      <c r="A237" s="91"/>
      <c r="B237" s="91"/>
      <c r="C237" s="91"/>
      <c r="D237" s="91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91"/>
      <c r="U237" s="91"/>
      <c r="V237" s="91"/>
    </row>
    <row r="238" spans="1:22" ht="12.75">
      <c r="A238" s="91"/>
      <c r="B238" s="91"/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</row>
    <row r="239" spans="1:22" ht="12.75">
      <c r="A239" s="91"/>
      <c r="B239" s="91"/>
      <c r="C239" s="91"/>
      <c r="D239" s="91"/>
      <c r="E239" s="91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91"/>
      <c r="U239" s="91"/>
      <c r="V239" s="91"/>
    </row>
    <row r="240" spans="1:22" ht="12.75">
      <c r="A240" s="91"/>
      <c r="B240" s="91"/>
      <c r="C240" s="91"/>
      <c r="D240" s="91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91"/>
      <c r="U240" s="91"/>
      <c r="V240" s="91"/>
    </row>
    <row r="241" spans="1:22" ht="12.75">
      <c r="A241" s="91"/>
      <c r="B241" s="91"/>
      <c r="C241" s="91"/>
      <c r="D241" s="91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91"/>
      <c r="U241" s="91"/>
      <c r="V241" s="91"/>
    </row>
    <row r="242" spans="1:22" ht="12.75">
      <c r="A242" s="91"/>
      <c r="B242" s="91"/>
      <c r="C242" s="91"/>
      <c r="D242" s="91"/>
      <c r="E242" s="91"/>
      <c r="F242" s="91"/>
      <c r="G242" s="91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91"/>
      <c r="U242" s="91"/>
      <c r="V242" s="91"/>
    </row>
    <row r="243" spans="1:22" ht="12.75">
      <c r="A243" s="91"/>
      <c r="B243" s="91"/>
      <c r="C243" s="91"/>
      <c r="D243" s="91"/>
      <c r="E243" s="91"/>
      <c r="F243" s="91"/>
      <c r="G243" s="91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91"/>
      <c r="U243" s="91"/>
      <c r="V243" s="91"/>
    </row>
    <row r="244" spans="1:22" ht="12.75">
      <c r="A244" s="91"/>
      <c r="B244" s="91"/>
      <c r="C244" s="91"/>
      <c r="D244" s="91"/>
      <c r="E244" s="91"/>
      <c r="F244" s="91"/>
      <c r="G244" s="91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91"/>
      <c r="U244" s="91"/>
      <c r="V244" s="91"/>
    </row>
    <row r="245" spans="1:22" ht="12.75">
      <c r="A245" s="91"/>
      <c r="B245" s="91"/>
      <c r="C245" s="91"/>
      <c r="D245" s="91"/>
      <c r="E245" s="91"/>
      <c r="F245" s="91"/>
      <c r="G245" s="91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91"/>
      <c r="U245" s="91"/>
      <c r="V245" s="91"/>
    </row>
    <row r="246" spans="1:22" ht="12.75">
      <c r="A246" s="91"/>
      <c r="B246" s="91"/>
      <c r="C246" s="91"/>
      <c r="D246" s="91"/>
      <c r="E246" s="91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91"/>
      <c r="U246" s="91"/>
      <c r="V246" s="91"/>
    </row>
    <row r="247" spans="1:22" ht="12.75">
      <c r="A247" s="91"/>
      <c r="B247" s="91"/>
      <c r="C247" s="91"/>
      <c r="D247" s="91"/>
      <c r="E247" s="91"/>
      <c r="F247" s="91"/>
      <c r="G247" s="91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91"/>
      <c r="U247" s="91"/>
      <c r="V247" s="91"/>
    </row>
    <row r="248" spans="1:22" ht="12.75">
      <c r="A248" s="91"/>
      <c r="B248" s="91"/>
      <c r="C248" s="91"/>
      <c r="D248" s="91"/>
      <c r="E248" s="91"/>
      <c r="F248" s="91"/>
      <c r="G248" s="91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91"/>
      <c r="U248" s="91"/>
      <c r="V248" s="91"/>
    </row>
    <row r="249" spans="1:22" ht="12.75">
      <c r="A249" s="91"/>
      <c r="B249" s="91"/>
      <c r="C249" s="91"/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91"/>
      <c r="U249" s="91"/>
      <c r="V249" s="91"/>
    </row>
    <row r="250" spans="1:22" ht="12.75">
      <c r="A250" s="91"/>
      <c r="B250" s="91"/>
      <c r="C250" s="91"/>
      <c r="D250" s="91"/>
      <c r="E250" s="91"/>
      <c r="F250" s="91"/>
      <c r="G250" s="91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91"/>
      <c r="U250" s="91"/>
      <c r="V250" s="91"/>
    </row>
    <row r="251" spans="1:22" ht="12.75">
      <c r="A251" s="91"/>
      <c r="B251" s="91"/>
      <c r="C251" s="91"/>
      <c r="D251" s="91"/>
      <c r="E251" s="91"/>
      <c r="F251" s="91"/>
      <c r="G251" s="91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91"/>
      <c r="U251" s="91"/>
      <c r="V251" s="91"/>
    </row>
    <row r="252" spans="1:22" ht="12.75">
      <c r="A252" s="91"/>
      <c r="B252" s="91"/>
      <c r="C252" s="91"/>
      <c r="D252" s="91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91"/>
      <c r="U252" s="91"/>
      <c r="V252" s="91"/>
    </row>
    <row r="253" spans="1:22" ht="12.75">
      <c r="A253" s="91"/>
      <c r="B253" s="91"/>
      <c r="C253" s="91"/>
      <c r="D253" s="91"/>
      <c r="E253" s="91"/>
      <c r="F253" s="91"/>
      <c r="G253" s="91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91"/>
      <c r="U253" s="91"/>
      <c r="V253" s="91"/>
    </row>
    <row r="254" spans="1:22" ht="12.75">
      <c r="A254" s="91"/>
      <c r="B254" s="91"/>
      <c r="C254" s="91"/>
      <c r="D254" s="91"/>
      <c r="E254" s="91"/>
      <c r="F254" s="91"/>
      <c r="G254" s="91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91"/>
      <c r="U254" s="91"/>
      <c r="V254" s="91"/>
    </row>
    <row r="255" spans="1:22" ht="12.75">
      <c r="A255" s="91"/>
      <c r="B255" s="91"/>
      <c r="C255" s="91"/>
      <c r="D255" s="91"/>
      <c r="E255" s="91"/>
      <c r="F255" s="91"/>
      <c r="G255" s="91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91"/>
      <c r="U255" s="91"/>
      <c r="V255" s="91"/>
    </row>
    <row r="256" spans="1:22" ht="12.75">
      <c r="A256" s="91"/>
      <c r="B256" s="91"/>
      <c r="C256" s="91"/>
      <c r="D256" s="91"/>
      <c r="E256" s="91"/>
      <c r="F256" s="91"/>
      <c r="G256" s="91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91"/>
      <c r="U256" s="91"/>
      <c r="V256" s="91"/>
    </row>
    <row r="257" spans="1:22" ht="12.75">
      <c r="A257" s="91"/>
      <c r="B257" s="91"/>
      <c r="C257" s="91"/>
      <c r="D257" s="91"/>
      <c r="E257" s="91"/>
      <c r="F257" s="91"/>
      <c r="G257" s="91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91"/>
      <c r="U257" s="91"/>
      <c r="V257" s="91"/>
    </row>
    <row r="258" spans="1:22" ht="12.75">
      <c r="A258" s="91"/>
      <c r="B258" s="91"/>
      <c r="C258" s="91"/>
      <c r="D258" s="91"/>
      <c r="E258" s="91"/>
      <c r="F258" s="91"/>
      <c r="G258" s="91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91"/>
      <c r="U258" s="91"/>
      <c r="V258" s="91"/>
    </row>
    <row r="259" spans="1:22" ht="12.75">
      <c r="A259" s="91"/>
      <c r="B259" s="91"/>
      <c r="C259" s="91"/>
      <c r="D259" s="91"/>
      <c r="E259" s="91"/>
      <c r="F259" s="91"/>
      <c r="G259" s="91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91"/>
      <c r="U259" s="91"/>
      <c r="V259" s="91"/>
    </row>
    <row r="260" spans="1:22" ht="12.75">
      <c r="A260" s="91"/>
      <c r="B260" s="91"/>
      <c r="C260" s="91"/>
      <c r="D260" s="91"/>
      <c r="E260" s="91"/>
      <c r="F260" s="91"/>
      <c r="G260" s="91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91"/>
      <c r="U260" s="91"/>
      <c r="V260" s="91"/>
    </row>
    <row r="261" spans="1:22" ht="12.75">
      <c r="A261" s="91"/>
      <c r="B261" s="91"/>
      <c r="C261" s="91"/>
      <c r="D261" s="91"/>
      <c r="E261" s="91"/>
      <c r="F261" s="91"/>
      <c r="G261" s="91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91"/>
      <c r="U261" s="91"/>
      <c r="V261" s="91"/>
    </row>
    <row r="262" spans="1:22" ht="12.75">
      <c r="A262" s="91"/>
      <c r="B262" s="91"/>
      <c r="C262" s="91"/>
      <c r="D262" s="91"/>
      <c r="E262" s="91"/>
      <c r="F262" s="91"/>
      <c r="G262" s="91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91"/>
      <c r="U262" s="91"/>
      <c r="V262" s="91"/>
    </row>
    <row r="263" spans="1:22" ht="12.75">
      <c r="A263" s="91"/>
      <c r="B263" s="91"/>
      <c r="C263" s="91"/>
      <c r="D263" s="91"/>
      <c r="E263" s="91"/>
      <c r="F263" s="91"/>
      <c r="G263" s="91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91"/>
      <c r="U263" s="91"/>
      <c r="V263" s="91"/>
    </row>
    <row r="264" spans="1:22" ht="12.75">
      <c r="A264" s="91"/>
      <c r="B264" s="91"/>
      <c r="C264" s="91"/>
      <c r="D264" s="91"/>
      <c r="E264" s="91"/>
      <c r="F264" s="91"/>
      <c r="G264" s="91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91"/>
      <c r="U264" s="91"/>
      <c r="V264" s="91"/>
    </row>
    <row r="265" spans="1:22" ht="12.75">
      <c r="A265" s="91"/>
      <c r="B265" s="91"/>
      <c r="C265" s="91"/>
      <c r="D265" s="91"/>
      <c r="E265" s="91"/>
      <c r="F265" s="91"/>
      <c r="G265" s="91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91"/>
      <c r="U265" s="91"/>
      <c r="V265" s="91"/>
    </row>
    <row r="266" spans="1:22" ht="12.75">
      <c r="A266" s="91"/>
      <c r="B266" s="91"/>
      <c r="C266" s="91"/>
      <c r="D266" s="91"/>
      <c r="E266" s="91"/>
      <c r="F266" s="91"/>
      <c r="G266" s="91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91"/>
      <c r="U266" s="91"/>
      <c r="V266" s="91"/>
    </row>
    <row r="267" spans="1:22" ht="12.75">
      <c r="A267" s="91"/>
      <c r="B267" s="91"/>
      <c r="C267" s="91"/>
      <c r="D267" s="91"/>
      <c r="E267" s="91"/>
      <c r="F267" s="91"/>
      <c r="G267" s="91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91"/>
      <c r="U267" s="91"/>
      <c r="V267" s="91"/>
    </row>
    <row r="268" spans="1:22" ht="12.75">
      <c r="A268" s="91"/>
      <c r="B268" s="91"/>
      <c r="C268" s="91"/>
      <c r="D268" s="91"/>
      <c r="E268" s="91"/>
      <c r="F268" s="91"/>
      <c r="G268" s="91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91"/>
      <c r="U268" s="91"/>
      <c r="V268" s="91"/>
    </row>
    <row r="269" spans="1:22" ht="12.75">
      <c r="A269" s="91"/>
      <c r="B269" s="91"/>
      <c r="C269" s="91"/>
      <c r="D269" s="91"/>
      <c r="E269" s="91"/>
      <c r="F269" s="91"/>
      <c r="G269" s="91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91"/>
      <c r="U269" s="91"/>
      <c r="V269" s="91"/>
    </row>
    <row r="270" spans="1:22" ht="12.75">
      <c r="A270" s="91"/>
      <c r="B270" s="91"/>
      <c r="C270" s="91"/>
      <c r="D270" s="91"/>
      <c r="E270" s="91"/>
      <c r="F270" s="91"/>
      <c r="G270" s="91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91"/>
      <c r="U270" s="91"/>
      <c r="V270" s="91"/>
    </row>
    <row r="271" spans="1:22" ht="12.75">
      <c r="A271" s="91"/>
      <c r="B271" s="91"/>
      <c r="C271" s="91"/>
      <c r="D271" s="91"/>
      <c r="E271" s="91"/>
      <c r="F271" s="91"/>
      <c r="G271" s="91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91"/>
      <c r="U271" s="91"/>
      <c r="V271" s="91"/>
    </row>
    <row r="272" spans="1:22" ht="12.75">
      <c r="A272" s="91"/>
      <c r="B272" s="91"/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</row>
    <row r="273" spans="1:22" ht="12.75">
      <c r="A273" s="91"/>
      <c r="B273" s="91"/>
      <c r="C273" s="91"/>
      <c r="D273" s="91"/>
      <c r="E273" s="91"/>
      <c r="F273" s="91"/>
      <c r="G273" s="91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91"/>
      <c r="U273" s="91"/>
      <c r="V273" s="91"/>
    </row>
    <row r="274" spans="1:22" ht="12.75">
      <c r="A274" s="91"/>
      <c r="B274" s="91"/>
      <c r="C274" s="91"/>
      <c r="D274" s="91"/>
      <c r="E274" s="91"/>
      <c r="F274" s="91"/>
      <c r="G274" s="91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91"/>
      <c r="U274" s="91"/>
      <c r="V274" s="91"/>
    </row>
    <row r="275" spans="1:22" ht="12.75">
      <c r="A275" s="91"/>
      <c r="B275" s="91"/>
      <c r="C275" s="91"/>
      <c r="D275" s="91"/>
      <c r="E275" s="91"/>
      <c r="F275" s="91"/>
      <c r="G275" s="91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91"/>
      <c r="U275" s="91"/>
      <c r="V275" s="91"/>
    </row>
    <row r="276" spans="1:22" ht="12.75">
      <c r="A276" s="91"/>
      <c r="B276" s="91"/>
      <c r="C276" s="91"/>
      <c r="D276" s="91"/>
      <c r="E276" s="91"/>
      <c r="F276" s="91"/>
      <c r="G276" s="91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91"/>
      <c r="U276" s="91"/>
      <c r="V276" s="91"/>
    </row>
    <row r="277" spans="1:22" ht="12.75">
      <c r="A277" s="91"/>
      <c r="B277" s="91"/>
      <c r="C277" s="91"/>
      <c r="D277" s="91"/>
      <c r="E277" s="91"/>
      <c r="F277" s="91"/>
      <c r="G277" s="91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91"/>
      <c r="U277" s="91"/>
      <c r="V277" s="91"/>
    </row>
    <row r="278" spans="1:22" ht="12.75">
      <c r="A278" s="91"/>
      <c r="B278" s="91"/>
      <c r="C278" s="91"/>
      <c r="D278" s="91"/>
      <c r="E278" s="91"/>
      <c r="F278" s="91"/>
      <c r="G278" s="91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91"/>
      <c r="U278" s="91"/>
      <c r="V278" s="91"/>
    </row>
    <row r="279" spans="1:22" ht="12.75">
      <c r="A279" s="91"/>
      <c r="B279" s="91"/>
      <c r="C279" s="91"/>
      <c r="D279" s="91"/>
      <c r="E279" s="91"/>
      <c r="F279" s="91"/>
      <c r="G279" s="91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91"/>
      <c r="U279" s="91"/>
      <c r="V279" s="91"/>
    </row>
    <row r="280" spans="1:22" ht="12.75">
      <c r="A280" s="91"/>
      <c r="B280" s="91"/>
      <c r="C280" s="91"/>
      <c r="D280" s="91"/>
      <c r="E280" s="91"/>
      <c r="F280" s="91"/>
      <c r="G280" s="91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91"/>
      <c r="U280" s="91"/>
      <c r="V280" s="91"/>
    </row>
    <row r="281" spans="1:22" ht="12.75">
      <c r="A281" s="91"/>
      <c r="B281" s="91"/>
      <c r="C281" s="91"/>
      <c r="D281" s="91"/>
      <c r="E281" s="91"/>
      <c r="F281" s="91"/>
      <c r="G281" s="91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91"/>
      <c r="U281" s="91"/>
      <c r="V281" s="91"/>
    </row>
    <row r="282" spans="1:22" ht="12.75">
      <c r="A282" s="91"/>
      <c r="B282" s="91"/>
      <c r="C282" s="91"/>
      <c r="D282" s="91"/>
      <c r="E282" s="91"/>
      <c r="F282" s="91"/>
      <c r="G282" s="91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91"/>
      <c r="U282" s="91"/>
      <c r="V282" s="91"/>
    </row>
    <row r="283" spans="1:22" ht="12.75">
      <c r="A283" s="91"/>
      <c r="B283" s="91"/>
      <c r="C283" s="91"/>
      <c r="D283" s="91"/>
      <c r="E283" s="91"/>
      <c r="F283" s="91"/>
      <c r="G283" s="91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91"/>
      <c r="U283" s="91"/>
      <c r="V283" s="91"/>
    </row>
    <row r="284" spans="1:22" ht="12.75">
      <c r="A284" s="91"/>
      <c r="B284" s="91"/>
      <c r="C284" s="91"/>
      <c r="D284" s="91"/>
      <c r="E284" s="91"/>
      <c r="F284" s="91"/>
      <c r="G284" s="91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91"/>
      <c r="U284" s="91"/>
      <c r="V284" s="91"/>
    </row>
    <row r="285" spans="1:22" ht="12.75">
      <c r="A285" s="91"/>
      <c r="B285" s="91"/>
      <c r="C285" s="91"/>
      <c r="D285" s="91"/>
      <c r="E285" s="91"/>
      <c r="F285" s="91"/>
      <c r="G285" s="91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91"/>
      <c r="U285" s="91"/>
      <c r="V285" s="91"/>
    </row>
    <row r="286" spans="1:22" ht="12.75">
      <c r="A286" s="91"/>
      <c r="B286" s="91"/>
      <c r="C286" s="91"/>
      <c r="D286" s="91"/>
      <c r="E286" s="91"/>
      <c r="F286" s="91"/>
      <c r="G286" s="91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91"/>
      <c r="U286" s="91"/>
      <c r="V286" s="91"/>
    </row>
    <row r="287" spans="1:22" ht="12.75">
      <c r="A287" s="91"/>
      <c r="B287" s="91"/>
      <c r="C287" s="91"/>
      <c r="D287" s="91"/>
      <c r="E287" s="91"/>
      <c r="F287" s="91"/>
      <c r="G287" s="91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91"/>
      <c r="U287" s="91"/>
      <c r="V287" s="91"/>
    </row>
    <row r="288" spans="1:22" ht="12.75">
      <c r="A288" s="91"/>
      <c r="B288" s="91"/>
      <c r="C288" s="91"/>
      <c r="D288" s="91"/>
      <c r="E288" s="91"/>
      <c r="F288" s="91"/>
      <c r="G288" s="91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91"/>
      <c r="U288" s="91"/>
      <c r="V288" s="91"/>
    </row>
    <row r="289" spans="1:22" ht="12.75">
      <c r="A289" s="91"/>
      <c r="B289" s="91"/>
      <c r="C289" s="91"/>
      <c r="D289" s="91"/>
      <c r="E289" s="91"/>
      <c r="F289" s="91"/>
      <c r="G289" s="91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91"/>
      <c r="U289" s="91"/>
      <c r="V289" s="91"/>
    </row>
    <row r="290" spans="1:22" ht="12.75">
      <c r="A290" s="91"/>
      <c r="B290" s="91"/>
      <c r="C290" s="91"/>
      <c r="D290" s="91"/>
      <c r="E290" s="91"/>
      <c r="F290" s="91"/>
      <c r="G290" s="91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91"/>
      <c r="U290" s="91"/>
      <c r="V290" s="91"/>
    </row>
    <row r="291" spans="1:22" ht="12.75">
      <c r="A291" s="91"/>
      <c r="B291" s="91"/>
      <c r="C291" s="91"/>
      <c r="D291" s="91"/>
      <c r="E291" s="91"/>
      <c r="F291" s="91"/>
      <c r="G291" s="91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91"/>
      <c r="U291" s="91"/>
      <c r="V291" s="91"/>
    </row>
    <row r="292" spans="1:22" ht="12.75">
      <c r="A292" s="91"/>
      <c r="B292" s="91"/>
      <c r="C292" s="91"/>
      <c r="D292" s="91"/>
      <c r="E292" s="91"/>
      <c r="F292" s="91"/>
      <c r="G292" s="91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91"/>
      <c r="U292" s="91"/>
      <c r="V292" s="91"/>
    </row>
    <row r="293" spans="1:22" ht="12.75">
      <c r="A293" s="91"/>
      <c r="B293" s="91"/>
      <c r="C293" s="91"/>
      <c r="D293" s="91"/>
      <c r="E293" s="91"/>
      <c r="F293" s="91"/>
      <c r="G293" s="91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91"/>
      <c r="U293" s="91"/>
      <c r="V293" s="91"/>
    </row>
    <row r="294" spans="1:22" ht="12.75">
      <c r="A294" s="91"/>
      <c r="B294" s="91"/>
      <c r="C294" s="91"/>
      <c r="D294" s="91"/>
      <c r="E294" s="91"/>
      <c r="F294" s="91"/>
      <c r="G294" s="91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91"/>
      <c r="U294" s="91"/>
      <c r="V294" s="91"/>
    </row>
    <row r="295" spans="1:22" ht="12.75">
      <c r="A295" s="91"/>
      <c r="B295" s="91"/>
      <c r="C295" s="91"/>
      <c r="D295" s="91"/>
      <c r="E295" s="91"/>
      <c r="F295" s="91"/>
      <c r="G295" s="91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91"/>
      <c r="U295" s="91"/>
      <c r="V295" s="91"/>
    </row>
    <row r="296" spans="1:22" ht="12.75">
      <c r="A296" s="91"/>
      <c r="B296" s="91"/>
      <c r="C296" s="91"/>
      <c r="D296" s="91"/>
      <c r="E296" s="91"/>
      <c r="F296" s="91"/>
      <c r="G296" s="91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91"/>
      <c r="U296" s="91"/>
      <c r="V296" s="91"/>
    </row>
    <row r="297" spans="1:22" ht="12.75">
      <c r="A297" s="91"/>
      <c r="B297" s="91"/>
      <c r="C297" s="91"/>
      <c r="D297" s="91"/>
      <c r="E297" s="91"/>
      <c r="F297" s="91"/>
      <c r="G297" s="91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91"/>
      <c r="U297" s="91"/>
      <c r="V297" s="91"/>
    </row>
    <row r="298" spans="1:22" ht="12.75">
      <c r="A298" s="91"/>
      <c r="B298" s="91"/>
      <c r="C298" s="91"/>
      <c r="D298" s="91"/>
      <c r="E298" s="91"/>
      <c r="F298" s="91"/>
      <c r="G298" s="91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91"/>
      <c r="U298" s="91"/>
      <c r="V298" s="91"/>
    </row>
    <row r="299" spans="1:22" ht="12.75">
      <c r="A299" s="91"/>
      <c r="B299" s="91"/>
      <c r="C299" s="91"/>
      <c r="D299" s="91"/>
      <c r="E299" s="91"/>
      <c r="F299" s="91"/>
      <c r="G299" s="91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91"/>
      <c r="U299" s="91"/>
      <c r="V299" s="91"/>
    </row>
    <row r="300" spans="1:22" ht="12.75">
      <c r="A300" s="91"/>
      <c r="B300" s="91"/>
      <c r="C300" s="91"/>
      <c r="D300" s="91"/>
      <c r="E300" s="91"/>
      <c r="F300" s="91"/>
      <c r="G300" s="91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91"/>
      <c r="U300" s="91"/>
      <c r="V300" s="91"/>
    </row>
    <row r="301" spans="1:22" ht="12.75">
      <c r="A301" s="91"/>
      <c r="B301" s="91"/>
      <c r="C301" s="91"/>
      <c r="D301" s="91"/>
      <c r="E301" s="91"/>
      <c r="F301" s="91"/>
      <c r="G301" s="91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91"/>
      <c r="U301" s="91"/>
      <c r="V301" s="91"/>
    </row>
    <row r="302" spans="1:22" ht="12.75">
      <c r="A302" s="91"/>
      <c r="B302" s="91"/>
      <c r="C302" s="91"/>
      <c r="D302" s="91"/>
      <c r="E302" s="91"/>
      <c r="F302" s="91"/>
      <c r="G302" s="91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91"/>
      <c r="U302" s="91"/>
      <c r="V302" s="91"/>
    </row>
    <row r="303" spans="1:22" ht="12.75">
      <c r="A303" s="91"/>
      <c r="B303" s="91"/>
      <c r="C303" s="91"/>
      <c r="D303" s="91"/>
      <c r="E303" s="91"/>
      <c r="F303" s="91"/>
      <c r="G303" s="91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91"/>
      <c r="U303" s="91"/>
      <c r="V303" s="91"/>
    </row>
    <row r="304" spans="1:22" ht="12.75">
      <c r="A304" s="91"/>
      <c r="B304" s="91"/>
      <c r="C304" s="91"/>
      <c r="D304" s="91"/>
      <c r="E304" s="91"/>
      <c r="F304" s="91"/>
      <c r="G304" s="91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91"/>
      <c r="U304" s="91"/>
      <c r="V304" s="91"/>
    </row>
    <row r="305" spans="1:22" ht="12.75">
      <c r="A305" s="91"/>
      <c r="B305" s="91"/>
      <c r="C305" s="91"/>
      <c r="D305" s="91"/>
      <c r="E305" s="91"/>
      <c r="F305" s="91"/>
      <c r="G305" s="91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91"/>
      <c r="U305" s="91"/>
      <c r="V305" s="91"/>
    </row>
    <row r="306" spans="1:22" ht="12.75">
      <c r="A306" s="91"/>
      <c r="B306" s="91"/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</row>
    <row r="307" spans="1:22" ht="12.75">
      <c r="A307" s="91"/>
      <c r="B307" s="91"/>
      <c r="C307" s="91"/>
      <c r="D307" s="91"/>
      <c r="E307" s="91"/>
      <c r="F307" s="91"/>
      <c r="G307" s="91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91"/>
      <c r="U307" s="91"/>
      <c r="V307" s="91"/>
    </row>
    <row r="308" spans="1:22" ht="12.75">
      <c r="A308" s="91"/>
      <c r="B308" s="91"/>
      <c r="C308" s="91"/>
      <c r="D308" s="91"/>
      <c r="E308" s="91"/>
      <c r="F308" s="91"/>
      <c r="G308" s="91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91"/>
      <c r="U308" s="91"/>
      <c r="V308" s="91"/>
    </row>
    <row r="309" spans="1:22" ht="12.75">
      <c r="A309" s="91"/>
      <c r="B309" s="91"/>
      <c r="C309" s="91"/>
      <c r="D309" s="91"/>
      <c r="E309" s="91"/>
      <c r="F309" s="91"/>
      <c r="G309" s="91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91"/>
      <c r="U309" s="91"/>
      <c r="V309" s="91"/>
    </row>
    <row r="310" spans="1:22" ht="12.75">
      <c r="A310" s="91"/>
      <c r="B310" s="91"/>
      <c r="C310" s="91"/>
      <c r="D310" s="91"/>
      <c r="E310" s="91"/>
      <c r="F310" s="91"/>
      <c r="G310" s="91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91"/>
      <c r="U310" s="91"/>
      <c r="V310" s="91"/>
    </row>
    <row r="311" spans="1:22" ht="12.75">
      <c r="A311" s="91"/>
      <c r="B311" s="91"/>
      <c r="C311" s="91"/>
      <c r="D311" s="91"/>
      <c r="E311" s="91"/>
      <c r="F311" s="91"/>
      <c r="G311" s="91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91"/>
      <c r="U311" s="91"/>
      <c r="V311" s="91"/>
    </row>
    <row r="312" spans="1:22" ht="12.75">
      <c r="A312" s="91"/>
      <c r="B312" s="91"/>
      <c r="C312" s="91"/>
      <c r="D312" s="91"/>
      <c r="E312" s="91"/>
      <c r="F312" s="91"/>
      <c r="G312" s="91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91"/>
      <c r="U312" s="91"/>
      <c r="V312" s="91"/>
    </row>
    <row r="313" spans="1:22" ht="12.75">
      <c r="A313" s="91"/>
      <c r="B313" s="91"/>
      <c r="C313" s="91"/>
      <c r="D313" s="91"/>
      <c r="E313" s="91"/>
      <c r="F313" s="91"/>
      <c r="G313" s="91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91"/>
      <c r="U313" s="91"/>
      <c r="V313" s="91"/>
    </row>
    <row r="314" spans="1:22" ht="12.75">
      <c r="A314" s="91"/>
      <c r="B314" s="91"/>
      <c r="C314" s="91"/>
      <c r="D314" s="91"/>
      <c r="E314" s="91"/>
      <c r="F314" s="91"/>
      <c r="G314" s="91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91"/>
      <c r="U314" s="91"/>
      <c r="V314" s="91"/>
    </row>
    <row r="315" spans="1:22" ht="12.75">
      <c r="A315" s="91"/>
      <c r="B315" s="91"/>
      <c r="C315" s="91"/>
      <c r="D315" s="91"/>
      <c r="E315" s="91"/>
      <c r="F315" s="91"/>
      <c r="G315" s="91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91"/>
      <c r="U315" s="91"/>
      <c r="V315" s="91"/>
    </row>
    <row r="316" spans="1:22" ht="12.75">
      <c r="A316" s="91"/>
      <c r="B316" s="91"/>
      <c r="C316" s="91"/>
      <c r="D316" s="91"/>
      <c r="E316" s="91"/>
      <c r="F316" s="91"/>
      <c r="G316" s="91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91"/>
      <c r="U316" s="91"/>
      <c r="V316" s="91"/>
    </row>
    <row r="317" spans="1:22" ht="12.75">
      <c r="A317" s="91"/>
      <c r="B317" s="91"/>
      <c r="C317" s="91"/>
      <c r="D317" s="91"/>
      <c r="E317" s="91"/>
      <c r="F317" s="91"/>
      <c r="G317" s="91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91"/>
      <c r="U317" s="91"/>
      <c r="V317" s="91"/>
    </row>
    <row r="318" spans="1:22" ht="12.75">
      <c r="A318" s="91"/>
      <c r="B318" s="91"/>
      <c r="C318" s="91"/>
      <c r="D318" s="91"/>
      <c r="E318" s="91"/>
      <c r="F318" s="91"/>
      <c r="G318" s="91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91"/>
      <c r="U318" s="91"/>
      <c r="V318" s="91"/>
    </row>
    <row r="319" spans="1:22" ht="12.75">
      <c r="A319" s="91"/>
      <c r="B319" s="91"/>
      <c r="C319" s="91"/>
      <c r="D319" s="91"/>
      <c r="E319" s="91"/>
      <c r="F319" s="91"/>
      <c r="G319" s="91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91"/>
      <c r="U319" s="91"/>
      <c r="V319" s="91"/>
    </row>
    <row r="320" spans="1:22" ht="12.75">
      <c r="A320" s="91"/>
      <c r="B320" s="91"/>
      <c r="C320" s="91"/>
      <c r="D320" s="91"/>
      <c r="E320" s="91"/>
      <c r="F320" s="91"/>
      <c r="G320" s="91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91"/>
      <c r="U320" s="91"/>
      <c r="V320" s="91"/>
    </row>
    <row r="321" spans="1:22" ht="12.75">
      <c r="A321" s="91"/>
      <c r="B321" s="91"/>
      <c r="C321" s="91"/>
      <c r="D321" s="91"/>
      <c r="E321" s="91"/>
      <c r="F321" s="91"/>
      <c r="G321" s="91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91"/>
      <c r="U321" s="91"/>
      <c r="V321" s="91"/>
    </row>
    <row r="322" spans="1:22" ht="12.75">
      <c r="A322" s="91"/>
      <c r="B322" s="91"/>
      <c r="C322" s="91"/>
      <c r="D322" s="91"/>
      <c r="E322" s="91"/>
      <c r="F322" s="91"/>
      <c r="G322" s="91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91"/>
      <c r="U322" s="91"/>
      <c r="V322" s="91"/>
    </row>
    <row r="323" spans="1:22" ht="12.75">
      <c r="A323" s="91"/>
      <c r="B323" s="91"/>
      <c r="C323" s="91"/>
      <c r="D323" s="91"/>
      <c r="E323" s="91"/>
      <c r="F323" s="91"/>
      <c r="G323" s="91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91"/>
      <c r="U323" s="91"/>
      <c r="V323" s="91"/>
    </row>
    <row r="324" spans="1:22" ht="12.75">
      <c r="A324" s="91"/>
      <c r="B324" s="91"/>
      <c r="C324" s="91"/>
      <c r="D324" s="91"/>
      <c r="E324" s="91"/>
      <c r="F324" s="91"/>
      <c r="G324" s="91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91"/>
      <c r="U324" s="91"/>
      <c r="V324" s="91"/>
    </row>
    <row r="325" spans="1:22" ht="12.75">
      <c r="A325" s="91"/>
      <c r="B325" s="91"/>
      <c r="C325" s="91"/>
      <c r="D325" s="91"/>
      <c r="E325" s="91"/>
      <c r="F325" s="91"/>
      <c r="G325" s="91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91"/>
      <c r="U325" s="91"/>
      <c r="V325" s="91"/>
    </row>
    <row r="326" spans="1:22" ht="12.75">
      <c r="A326" s="91"/>
      <c r="B326" s="91"/>
      <c r="C326" s="91"/>
      <c r="D326" s="91"/>
      <c r="E326" s="91"/>
      <c r="F326" s="91"/>
      <c r="G326" s="91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91"/>
      <c r="U326" s="91"/>
      <c r="V326" s="91"/>
    </row>
    <row r="327" spans="1:22" ht="12.75">
      <c r="A327" s="91"/>
      <c r="B327" s="91"/>
      <c r="C327" s="91"/>
      <c r="D327" s="91"/>
      <c r="E327" s="91"/>
      <c r="F327" s="91"/>
      <c r="G327" s="91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91"/>
      <c r="U327" s="91"/>
      <c r="V327" s="91"/>
    </row>
    <row r="328" spans="1:22" ht="12.75">
      <c r="A328" s="91"/>
      <c r="B328" s="91"/>
      <c r="C328" s="91"/>
      <c r="D328" s="91"/>
      <c r="E328" s="91"/>
      <c r="F328" s="91"/>
      <c r="G328" s="91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91"/>
      <c r="U328" s="91"/>
      <c r="V328" s="91"/>
    </row>
    <row r="329" spans="1:22" ht="12.75">
      <c r="A329" s="91"/>
      <c r="B329" s="91"/>
      <c r="C329" s="91"/>
      <c r="D329" s="91"/>
      <c r="E329" s="91"/>
      <c r="F329" s="91"/>
      <c r="G329" s="91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91"/>
      <c r="U329" s="91"/>
      <c r="V329" s="91"/>
    </row>
    <row r="330" spans="1:22" ht="12.75">
      <c r="A330" s="91"/>
      <c r="B330" s="91"/>
      <c r="C330" s="91"/>
      <c r="D330" s="91"/>
      <c r="E330" s="91"/>
      <c r="F330" s="91"/>
      <c r="G330" s="91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91"/>
      <c r="U330" s="91"/>
      <c r="V330" s="91"/>
    </row>
    <row r="331" spans="1:22" ht="12.75">
      <c r="A331" s="91"/>
      <c r="B331" s="91"/>
      <c r="C331" s="91"/>
      <c r="D331" s="91"/>
      <c r="E331" s="91"/>
      <c r="F331" s="91"/>
      <c r="G331" s="91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91"/>
      <c r="U331" s="91"/>
      <c r="V331" s="91"/>
    </row>
    <row r="332" spans="1:22" ht="12.75">
      <c r="A332" s="91"/>
      <c r="B332" s="91"/>
      <c r="C332" s="91"/>
      <c r="D332" s="91"/>
      <c r="E332" s="91"/>
      <c r="F332" s="91"/>
      <c r="G332" s="91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91"/>
      <c r="U332" s="91"/>
      <c r="V332" s="91"/>
    </row>
    <row r="333" spans="1:22" ht="12.75">
      <c r="A333" s="91"/>
      <c r="B333" s="91"/>
      <c r="C333" s="91"/>
      <c r="D333" s="91"/>
      <c r="E333" s="91"/>
      <c r="F333" s="91"/>
      <c r="G333" s="91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91"/>
      <c r="U333" s="91"/>
      <c r="V333" s="91"/>
    </row>
    <row r="334" spans="1:22" ht="12.75">
      <c r="A334" s="91"/>
      <c r="B334" s="91"/>
      <c r="C334" s="91"/>
      <c r="D334" s="91"/>
      <c r="E334" s="91"/>
      <c r="F334" s="91"/>
      <c r="G334" s="91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91"/>
      <c r="U334" s="91"/>
      <c r="V334" s="91"/>
    </row>
    <row r="335" spans="1:22" ht="12.75">
      <c r="A335" s="91"/>
      <c r="B335" s="91"/>
      <c r="C335" s="91"/>
      <c r="D335" s="91"/>
      <c r="E335" s="91"/>
      <c r="F335" s="91"/>
      <c r="G335" s="91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91"/>
      <c r="U335" s="91"/>
      <c r="V335" s="91"/>
    </row>
    <row r="336" spans="1:22" ht="12.75">
      <c r="A336" s="91"/>
      <c r="B336" s="91"/>
      <c r="C336" s="91"/>
      <c r="D336" s="91"/>
      <c r="E336" s="91"/>
      <c r="F336" s="91"/>
      <c r="G336" s="91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91"/>
      <c r="U336" s="91"/>
      <c r="V336" s="91"/>
    </row>
    <row r="337" spans="1:22" ht="12.75">
      <c r="A337" s="91"/>
      <c r="B337" s="91"/>
      <c r="C337" s="91"/>
      <c r="D337" s="91"/>
      <c r="E337" s="91"/>
      <c r="F337" s="91"/>
      <c r="G337" s="91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91"/>
      <c r="U337" s="91"/>
      <c r="V337" s="91"/>
    </row>
    <row r="338" spans="1:22" ht="12.75">
      <c r="A338" s="91"/>
      <c r="B338" s="91"/>
      <c r="C338" s="91"/>
      <c r="D338" s="91"/>
      <c r="E338" s="91"/>
      <c r="F338" s="91"/>
      <c r="G338" s="91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  <c r="T338" s="91"/>
      <c r="U338" s="91"/>
      <c r="V338" s="91"/>
    </row>
    <row r="339" spans="1:22" ht="12.75">
      <c r="A339" s="91"/>
      <c r="B339" s="91"/>
      <c r="C339" s="91"/>
      <c r="D339" s="91"/>
      <c r="E339" s="91"/>
      <c r="F339" s="91"/>
      <c r="G339" s="91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  <c r="T339" s="91"/>
      <c r="U339" s="91"/>
      <c r="V339" s="91"/>
    </row>
    <row r="340" spans="1:22" ht="12.75">
      <c r="A340" s="91"/>
      <c r="B340" s="91"/>
      <c r="C340" s="91"/>
      <c r="D340" s="91"/>
      <c r="E340" s="91"/>
      <c r="F340" s="91"/>
      <c r="G340" s="91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  <c r="T340" s="91"/>
      <c r="U340" s="91"/>
      <c r="V340" s="91"/>
    </row>
    <row r="341" spans="1:22" ht="12.75">
      <c r="A341" s="91"/>
      <c r="B341" s="91"/>
      <c r="C341" s="91"/>
      <c r="D341" s="91"/>
      <c r="E341" s="91"/>
      <c r="F341" s="91"/>
      <c r="G341" s="91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  <c r="T341" s="91"/>
      <c r="U341" s="91"/>
      <c r="V341" s="91"/>
    </row>
    <row r="342" spans="1:22" ht="12.75">
      <c r="A342" s="91"/>
      <c r="B342" s="91"/>
      <c r="C342" s="91"/>
      <c r="D342" s="91"/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</row>
    <row r="343" spans="1:22" ht="12.75">
      <c r="A343" s="91"/>
      <c r="B343" s="91"/>
      <c r="C343" s="91"/>
      <c r="D343" s="91"/>
      <c r="E343" s="91"/>
      <c r="F343" s="91"/>
      <c r="G343" s="91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  <c r="T343" s="91"/>
      <c r="U343" s="91"/>
      <c r="V343" s="91"/>
    </row>
    <row r="344" spans="1:22" ht="12.75">
      <c r="A344" s="91"/>
      <c r="B344" s="91"/>
      <c r="C344" s="91"/>
      <c r="D344" s="91"/>
      <c r="E344" s="91"/>
      <c r="F344" s="91"/>
      <c r="G344" s="91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  <c r="T344" s="91"/>
      <c r="U344" s="91"/>
      <c r="V344" s="91"/>
    </row>
    <row r="345" spans="1:22" ht="12.75">
      <c r="A345" s="91"/>
      <c r="B345" s="91"/>
      <c r="C345" s="91"/>
      <c r="D345" s="91"/>
      <c r="E345" s="91"/>
      <c r="F345" s="91"/>
      <c r="G345" s="91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  <c r="T345" s="91"/>
      <c r="U345" s="91"/>
      <c r="V345" s="91"/>
    </row>
    <row r="346" spans="1:22" ht="12.75">
      <c r="A346" s="91"/>
      <c r="B346" s="91"/>
      <c r="C346" s="91"/>
      <c r="D346" s="91"/>
      <c r="E346" s="91"/>
      <c r="F346" s="91"/>
      <c r="G346" s="91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  <c r="T346" s="91"/>
      <c r="U346" s="91"/>
      <c r="V346" s="91"/>
    </row>
    <row r="347" spans="1:22" ht="12.75">
      <c r="A347" s="91"/>
      <c r="B347" s="91"/>
      <c r="C347" s="91"/>
      <c r="D347" s="91"/>
      <c r="E347" s="91"/>
      <c r="F347" s="91"/>
      <c r="G347" s="91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  <c r="T347" s="91"/>
      <c r="U347" s="91"/>
      <c r="V347" s="91"/>
    </row>
    <row r="348" spans="1:22" ht="12.75">
      <c r="A348" s="91"/>
      <c r="B348" s="91"/>
      <c r="C348" s="91"/>
      <c r="D348" s="91"/>
      <c r="E348" s="91"/>
      <c r="F348" s="91"/>
      <c r="G348" s="91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  <c r="T348" s="91"/>
      <c r="U348" s="91"/>
      <c r="V348" s="91"/>
    </row>
    <row r="349" spans="1:22" ht="12.75">
      <c r="A349" s="91"/>
      <c r="B349" s="91"/>
      <c r="C349" s="91"/>
      <c r="D349" s="91"/>
      <c r="E349" s="91"/>
      <c r="F349" s="91"/>
      <c r="G349" s="91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  <c r="T349" s="91"/>
      <c r="U349" s="91"/>
      <c r="V349" s="91"/>
    </row>
    <row r="350" spans="1:22" ht="12.75">
      <c r="A350" s="91"/>
      <c r="B350" s="91"/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</row>
    <row r="351" spans="1:22" ht="12.75">
      <c r="A351" s="91"/>
      <c r="B351" s="91"/>
      <c r="C351" s="91"/>
      <c r="D351" s="91"/>
      <c r="E351" s="91"/>
      <c r="F351" s="91"/>
      <c r="G351" s="91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  <c r="T351" s="91"/>
      <c r="U351" s="91"/>
      <c r="V351" s="91"/>
    </row>
    <row r="352" spans="1:22" ht="12.75">
      <c r="A352" s="91"/>
      <c r="B352" s="91"/>
      <c r="C352" s="91"/>
      <c r="D352" s="91"/>
      <c r="E352" s="91"/>
      <c r="F352" s="91"/>
      <c r="G352" s="91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  <c r="T352" s="91"/>
      <c r="U352" s="91"/>
      <c r="V352" s="91"/>
    </row>
    <row r="353" spans="1:22" ht="12.75">
      <c r="A353" s="91"/>
      <c r="B353" s="91"/>
      <c r="C353" s="91"/>
      <c r="D353" s="91"/>
      <c r="E353" s="91"/>
      <c r="F353" s="91"/>
      <c r="G353" s="91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  <c r="T353" s="91"/>
      <c r="U353" s="91"/>
      <c r="V353" s="91"/>
    </row>
    <row r="354" spans="1:22" ht="12.75">
      <c r="A354" s="91"/>
      <c r="B354" s="91"/>
      <c r="C354" s="91"/>
      <c r="D354" s="91"/>
      <c r="E354" s="91"/>
      <c r="F354" s="91"/>
      <c r="G354" s="91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  <c r="T354" s="91"/>
      <c r="U354" s="91"/>
      <c r="V354" s="91"/>
    </row>
    <row r="355" spans="1:22" ht="12.75">
      <c r="A355" s="91"/>
      <c r="B355" s="91"/>
      <c r="C355" s="91"/>
      <c r="D355" s="91"/>
      <c r="E355" s="91"/>
      <c r="F355" s="91"/>
      <c r="G355" s="91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  <c r="T355" s="91"/>
      <c r="U355" s="91"/>
      <c r="V355" s="91"/>
    </row>
    <row r="356" spans="1:22" ht="12.75">
      <c r="A356" s="91"/>
      <c r="B356" s="91"/>
      <c r="C356" s="91"/>
      <c r="D356" s="91"/>
      <c r="E356" s="91"/>
      <c r="F356" s="91"/>
      <c r="G356" s="91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  <c r="T356" s="91"/>
      <c r="U356" s="91"/>
      <c r="V356" s="91"/>
    </row>
    <row r="357" spans="1:22" ht="12.75">
      <c r="A357" s="91"/>
      <c r="B357" s="91"/>
      <c r="C357" s="91"/>
      <c r="D357" s="91"/>
      <c r="E357" s="91"/>
      <c r="F357" s="91"/>
      <c r="G357" s="91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  <c r="T357" s="91"/>
      <c r="U357" s="91"/>
      <c r="V357" s="91"/>
    </row>
    <row r="358" spans="1:22" ht="12.75">
      <c r="A358" s="91"/>
      <c r="B358" s="91"/>
      <c r="C358" s="91"/>
      <c r="D358" s="91"/>
      <c r="E358" s="91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  <c r="T358" s="91"/>
      <c r="U358" s="91"/>
      <c r="V358" s="91"/>
    </row>
    <row r="359" spans="1:22" ht="12.75">
      <c r="A359" s="91"/>
      <c r="B359" s="91"/>
      <c r="C359" s="91"/>
      <c r="D359" s="91"/>
      <c r="E359" s="91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  <c r="T359" s="91"/>
      <c r="U359" s="91"/>
      <c r="V359" s="91"/>
    </row>
    <row r="360" spans="1:22" ht="12.75">
      <c r="A360" s="91"/>
      <c r="B360" s="91"/>
      <c r="C360" s="91"/>
      <c r="D360" s="91"/>
      <c r="E360" s="91"/>
      <c r="F360" s="91"/>
      <c r="G360" s="91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  <c r="T360" s="91"/>
      <c r="U360" s="91"/>
      <c r="V360" s="91"/>
    </row>
    <row r="361" spans="1:22" ht="12.75">
      <c r="A361" s="91"/>
      <c r="B361" s="91"/>
      <c r="C361" s="91"/>
      <c r="D361" s="91"/>
      <c r="E361" s="91"/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  <c r="T361" s="91"/>
      <c r="U361" s="91"/>
      <c r="V361" s="91"/>
    </row>
    <row r="362" spans="1:22" ht="12.75">
      <c r="A362" s="91"/>
      <c r="B362" s="91"/>
      <c r="C362" s="91"/>
      <c r="D362" s="91"/>
      <c r="E362" s="91"/>
      <c r="F362" s="91"/>
      <c r="G362" s="91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  <c r="T362" s="91"/>
      <c r="U362" s="91"/>
      <c r="V362" s="91"/>
    </row>
    <row r="363" spans="1:22" ht="12.75">
      <c r="A363" s="91"/>
      <c r="B363" s="91"/>
      <c r="C363" s="91"/>
      <c r="D363" s="91"/>
      <c r="E363" s="91"/>
      <c r="F363" s="91"/>
      <c r="G363" s="91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  <c r="T363" s="91"/>
      <c r="U363" s="91"/>
      <c r="V363" s="91"/>
    </row>
    <row r="364" spans="1:22" ht="12.75">
      <c r="A364" s="91"/>
      <c r="B364" s="91"/>
      <c r="C364" s="91"/>
      <c r="D364" s="91"/>
      <c r="E364" s="91"/>
      <c r="F364" s="91"/>
      <c r="G364" s="91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  <c r="T364" s="91"/>
      <c r="U364" s="91"/>
      <c r="V364" s="91"/>
    </row>
    <row r="365" spans="1:22" ht="12.75">
      <c r="A365" s="91"/>
      <c r="B365" s="91"/>
      <c r="C365" s="91"/>
      <c r="D365" s="91"/>
      <c r="E365" s="91"/>
      <c r="F365" s="91"/>
      <c r="G365" s="91"/>
      <c r="H365" s="91"/>
      <c r="I365" s="91"/>
      <c r="J365" s="91"/>
      <c r="K365" s="91"/>
      <c r="L365" s="91"/>
      <c r="M365" s="91"/>
      <c r="N365" s="91"/>
      <c r="O365" s="91"/>
      <c r="P365" s="91"/>
      <c r="Q365" s="91"/>
      <c r="R365" s="91"/>
      <c r="S365" s="91"/>
      <c r="T365" s="91"/>
      <c r="U365" s="91"/>
      <c r="V365" s="91"/>
    </row>
    <row r="366" spans="1:22" ht="12.75">
      <c r="A366" s="91"/>
      <c r="B366" s="91"/>
      <c r="C366" s="91"/>
      <c r="D366" s="91"/>
      <c r="E366" s="91"/>
      <c r="F366" s="91"/>
      <c r="G366" s="91"/>
      <c r="H366" s="91"/>
      <c r="I366" s="91"/>
      <c r="J366" s="91"/>
      <c r="K366" s="91"/>
      <c r="L366" s="91"/>
      <c r="M366" s="91"/>
      <c r="N366" s="91"/>
      <c r="O366" s="91"/>
      <c r="P366" s="91"/>
      <c r="Q366" s="91"/>
      <c r="R366" s="91"/>
      <c r="S366" s="91"/>
      <c r="T366" s="91"/>
      <c r="U366" s="91"/>
      <c r="V366" s="91"/>
    </row>
    <row r="367" spans="1:22" ht="12.75">
      <c r="A367" s="91"/>
      <c r="B367" s="91"/>
      <c r="C367" s="91"/>
      <c r="D367" s="91"/>
      <c r="E367" s="91"/>
      <c r="F367" s="91"/>
      <c r="G367" s="91"/>
      <c r="H367" s="91"/>
      <c r="I367" s="91"/>
      <c r="J367" s="91"/>
      <c r="K367" s="91"/>
      <c r="L367" s="91"/>
      <c r="M367" s="91"/>
      <c r="N367" s="91"/>
      <c r="O367" s="91"/>
      <c r="P367" s="91"/>
      <c r="Q367" s="91"/>
      <c r="R367" s="91"/>
      <c r="S367" s="91"/>
      <c r="T367" s="91"/>
      <c r="U367" s="91"/>
      <c r="V367" s="91"/>
    </row>
    <row r="368" spans="1:22" ht="12.75">
      <c r="A368" s="91"/>
      <c r="B368" s="91"/>
      <c r="C368" s="91"/>
      <c r="D368" s="91"/>
      <c r="E368" s="91"/>
      <c r="F368" s="91"/>
      <c r="G368" s="91"/>
      <c r="H368" s="91"/>
      <c r="I368" s="91"/>
      <c r="J368" s="91"/>
      <c r="K368" s="91"/>
      <c r="L368" s="91"/>
      <c r="M368" s="91"/>
      <c r="N368" s="91"/>
      <c r="O368" s="91"/>
      <c r="P368" s="91"/>
      <c r="Q368" s="91"/>
      <c r="R368" s="91"/>
      <c r="S368" s="91"/>
      <c r="T368" s="91"/>
      <c r="U368" s="91"/>
      <c r="V368" s="91"/>
    </row>
    <row r="369" spans="1:22" ht="12.75">
      <c r="A369" s="91"/>
      <c r="B369" s="91"/>
      <c r="C369" s="91"/>
      <c r="D369" s="91"/>
      <c r="E369" s="91"/>
      <c r="F369" s="91"/>
      <c r="G369" s="91"/>
      <c r="H369" s="91"/>
      <c r="I369" s="91"/>
      <c r="J369" s="91"/>
      <c r="K369" s="91"/>
      <c r="L369" s="91"/>
      <c r="M369" s="91"/>
      <c r="N369" s="91"/>
      <c r="O369" s="91"/>
      <c r="P369" s="91"/>
      <c r="Q369" s="91"/>
      <c r="R369" s="91"/>
      <c r="S369" s="91"/>
      <c r="T369" s="91"/>
      <c r="U369" s="91"/>
      <c r="V369" s="91"/>
    </row>
    <row r="370" spans="1:22" ht="12.75">
      <c r="A370" s="91"/>
      <c r="B370" s="91"/>
      <c r="C370" s="91"/>
      <c r="D370" s="91"/>
      <c r="E370" s="91"/>
      <c r="F370" s="91"/>
      <c r="G370" s="91"/>
      <c r="H370" s="91"/>
      <c r="I370" s="91"/>
      <c r="J370" s="91"/>
      <c r="K370" s="91"/>
      <c r="L370" s="91"/>
      <c r="M370" s="91"/>
      <c r="N370" s="91"/>
      <c r="O370" s="91"/>
      <c r="P370" s="91"/>
      <c r="Q370" s="91"/>
      <c r="R370" s="91"/>
      <c r="S370" s="91"/>
      <c r="T370" s="91"/>
      <c r="U370" s="91"/>
      <c r="V370" s="91"/>
    </row>
    <row r="371" spans="1:22" ht="12.75">
      <c r="A371" s="91"/>
      <c r="B371" s="91"/>
      <c r="C371" s="91"/>
      <c r="D371" s="91"/>
      <c r="E371" s="91"/>
      <c r="F371" s="91"/>
      <c r="G371" s="91"/>
      <c r="H371" s="91"/>
      <c r="I371" s="91"/>
      <c r="J371" s="91"/>
      <c r="K371" s="91"/>
      <c r="L371" s="91"/>
      <c r="M371" s="91"/>
      <c r="N371" s="91"/>
      <c r="O371" s="91"/>
      <c r="P371" s="91"/>
      <c r="Q371" s="91"/>
      <c r="R371" s="91"/>
      <c r="S371" s="91"/>
      <c r="T371" s="91"/>
      <c r="U371" s="91"/>
      <c r="V371" s="91"/>
    </row>
    <row r="372" spans="1:22" ht="12.75">
      <c r="A372" s="91"/>
      <c r="B372" s="91"/>
      <c r="C372" s="91"/>
      <c r="D372" s="91"/>
      <c r="E372" s="91"/>
      <c r="F372" s="91"/>
      <c r="G372" s="91"/>
      <c r="H372" s="91"/>
      <c r="I372" s="91"/>
      <c r="J372" s="91"/>
      <c r="K372" s="91"/>
      <c r="L372" s="91"/>
      <c r="M372" s="91"/>
      <c r="N372" s="91"/>
      <c r="O372" s="91"/>
      <c r="P372" s="91"/>
      <c r="Q372" s="91"/>
      <c r="R372" s="91"/>
      <c r="S372" s="91"/>
      <c r="T372" s="91"/>
      <c r="U372" s="91"/>
      <c r="V372" s="91"/>
    </row>
    <row r="373" spans="1:22" ht="12.75">
      <c r="A373" s="91"/>
      <c r="B373" s="91"/>
      <c r="C373" s="91"/>
      <c r="D373" s="91"/>
      <c r="E373" s="91"/>
      <c r="F373" s="91"/>
      <c r="G373" s="91"/>
      <c r="H373" s="91"/>
      <c r="I373" s="91"/>
      <c r="J373" s="91"/>
      <c r="K373" s="91"/>
      <c r="L373" s="91"/>
      <c r="M373" s="91"/>
      <c r="N373" s="91"/>
      <c r="O373" s="91"/>
      <c r="P373" s="91"/>
      <c r="Q373" s="91"/>
      <c r="R373" s="91"/>
      <c r="S373" s="91"/>
      <c r="T373" s="91"/>
      <c r="U373" s="91"/>
      <c r="V373" s="91"/>
    </row>
    <row r="374" spans="1:22" ht="12.75">
      <c r="A374" s="91"/>
      <c r="B374" s="91"/>
      <c r="C374" s="91"/>
      <c r="D374" s="91"/>
      <c r="E374" s="91"/>
      <c r="F374" s="91"/>
      <c r="G374" s="91"/>
      <c r="H374" s="91"/>
      <c r="I374" s="91"/>
      <c r="J374" s="91"/>
      <c r="K374" s="91"/>
      <c r="L374" s="91"/>
      <c r="M374" s="91"/>
      <c r="N374" s="91"/>
      <c r="O374" s="91"/>
      <c r="P374" s="91"/>
      <c r="Q374" s="91"/>
      <c r="R374" s="91"/>
      <c r="S374" s="91"/>
      <c r="T374" s="91"/>
      <c r="U374" s="91"/>
      <c r="V374" s="91"/>
    </row>
    <row r="375" spans="1:22" ht="12.75">
      <c r="A375" s="91"/>
      <c r="B375" s="91"/>
      <c r="C375" s="91"/>
      <c r="D375" s="91"/>
      <c r="E375" s="91"/>
      <c r="F375" s="91"/>
      <c r="G375" s="91"/>
      <c r="H375" s="91"/>
      <c r="I375" s="91"/>
      <c r="J375" s="91"/>
      <c r="K375" s="91"/>
      <c r="L375" s="91"/>
      <c r="M375" s="91"/>
      <c r="N375" s="91"/>
      <c r="O375" s="91"/>
      <c r="P375" s="91"/>
      <c r="Q375" s="91"/>
      <c r="R375" s="91"/>
      <c r="S375" s="91"/>
      <c r="T375" s="91"/>
      <c r="U375" s="91"/>
      <c r="V375" s="91"/>
    </row>
    <row r="376" spans="1:22" ht="12.75">
      <c r="A376" s="91"/>
      <c r="B376" s="91"/>
      <c r="C376" s="91"/>
      <c r="D376" s="91"/>
      <c r="E376" s="91"/>
      <c r="F376" s="91"/>
      <c r="G376" s="91"/>
      <c r="H376" s="91"/>
      <c r="I376" s="91"/>
      <c r="J376" s="91"/>
      <c r="K376" s="91"/>
      <c r="L376" s="91"/>
      <c r="M376" s="91"/>
      <c r="N376" s="91"/>
      <c r="O376" s="91"/>
      <c r="P376" s="91"/>
      <c r="Q376" s="91"/>
      <c r="R376" s="91"/>
      <c r="S376" s="91"/>
      <c r="T376" s="91"/>
      <c r="U376" s="91"/>
      <c r="V376" s="91"/>
    </row>
    <row r="377" spans="1:22" ht="12.75">
      <c r="A377" s="91"/>
      <c r="B377" s="91"/>
      <c r="C377" s="91"/>
      <c r="D377" s="91"/>
      <c r="E377" s="91"/>
      <c r="F377" s="91"/>
      <c r="G377" s="91"/>
      <c r="H377" s="91"/>
      <c r="I377" s="91"/>
      <c r="J377" s="91"/>
      <c r="K377" s="91"/>
      <c r="L377" s="91"/>
      <c r="M377" s="91"/>
      <c r="N377" s="91"/>
      <c r="O377" s="91"/>
      <c r="P377" s="91"/>
      <c r="Q377" s="91"/>
      <c r="R377" s="91"/>
      <c r="S377" s="91"/>
      <c r="T377" s="91"/>
      <c r="U377" s="91"/>
      <c r="V377" s="91"/>
    </row>
    <row r="378" spans="1:22" ht="12.75">
      <c r="A378" s="91"/>
      <c r="B378" s="91"/>
      <c r="C378" s="91"/>
      <c r="D378" s="91"/>
      <c r="E378" s="91"/>
      <c r="F378" s="91"/>
      <c r="G378" s="91"/>
      <c r="H378" s="91"/>
      <c r="I378" s="91"/>
      <c r="J378" s="91"/>
      <c r="K378" s="91"/>
      <c r="L378" s="91"/>
      <c r="M378" s="91"/>
      <c r="N378" s="91"/>
      <c r="O378" s="91"/>
      <c r="P378" s="91"/>
      <c r="Q378" s="91"/>
      <c r="R378" s="91"/>
      <c r="S378" s="91"/>
      <c r="T378" s="91"/>
      <c r="U378" s="91"/>
      <c r="V378" s="91"/>
    </row>
    <row r="379" spans="1:22" ht="12.75">
      <c r="A379" s="91"/>
      <c r="B379" s="91"/>
      <c r="C379" s="91"/>
      <c r="D379" s="91"/>
      <c r="E379" s="91"/>
      <c r="F379" s="91"/>
      <c r="G379" s="91"/>
      <c r="H379" s="91"/>
      <c r="I379" s="91"/>
      <c r="J379" s="91"/>
      <c r="K379" s="91"/>
      <c r="L379" s="91"/>
      <c r="M379" s="91"/>
      <c r="N379" s="91"/>
      <c r="O379" s="91"/>
      <c r="P379" s="91"/>
      <c r="Q379" s="91"/>
      <c r="R379" s="91"/>
      <c r="S379" s="91"/>
      <c r="T379" s="91"/>
      <c r="U379" s="91"/>
      <c r="V379" s="91"/>
    </row>
    <row r="380" spans="1:22" ht="12.75">
      <c r="A380" s="91"/>
      <c r="B380" s="91"/>
      <c r="C380" s="91"/>
      <c r="D380" s="91"/>
      <c r="E380" s="91"/>
      <c r="F380" s="91"/>
      <c r="G380" s="91"/>
      <c r="H380" s="91"/>
      <c r="I380" s="91"/>
      <c r="J380" s="91"/>
      <c r="K380" s="91"/>
      <c r="L380" s="91"/>
      <c r="M380" s="91"/>
      <c r="N380" s="91"/>
      <c r="O380" s="91"/>
      <c r="P380" s="91"/>
      <c r="Q380" s="91"/>
      <c r="R380" s="91"/>
      <c r="S380" s="91"/>
      <c r="T380" s="91"/>
      <c r="U380" s="91"/>
      <c r="V380" s="91"/>
    </row>
    <row r="381" spans="1:22" ht="12.75">
      <c r="A381" s="91"/>
      <c r="B381" s="91"/>
      <c r="C381" s="91"/>
      <c r="D381" s="91"/>
      <c r="E381" s="91"/>
      <c r="F381" s="91"/>
      <c r="G381" s="91"/>
      <c r="H381" s="91"/>
      <c r="I381" s="91"/>
      <c r="J381" s="91"/>
      <c r="K381" s="91"/>
      <c r="L381" s="91"/>
      <c r="M381" s="91"/>
      <c r="N381" s="91"/>
      <c r="O381" s="91"/>
      <c r="P381" s="91"/>
      <c r="Q381" s="91"/>
      <c r="R381" s="91"/>
      <c r="S381" s="91"/>
      <c r="T381" s="91"/>
      <c r="U381" s="91"/>
      <c r="V381" s="91"/>
    </row>
    <row r="382" spans="1:22" ht="12.75">
      <c r="A382" s="91"/>
      <c r="B382" s="91"/>
      <c r="C382" s="91"/>
      <c r="D382" s="91"/>
      <c r="E382" s="91"/>
      <c r="F382" s="91"/>
      <c r="G382" s="91"/>
      <c r="H382" s="91"/>
      <c r="I382" s="91"/>
      <c r="J382" s="91"/>
      <c r="K382" s="91"/>
      <c r="L382" s="91"/>
      <c r="M382" s="91"/>
      <c r="N382" s="91"/>
      <c r="O382" s="91"/>
      <c r="P382" s="91"/>
      <c r="Q382" s="91"/>
      <c r="R382" s="91"/>
      <c r="S382" s="91"/>
      <c r="T382" s="91"/>
      <c r="U382" s="91"/>
      <c r="V382" s="91"/>
    </row>
    <row r="383" spans="1:22" ht="12.75">
      <c r="A383" s="91"/>
      <c r="B383" s="91"/>
      <c r="C383" s="91"/>
      <c r="D383" s="91"/>
      <c r="E383" s="91"/>
      <c r="F383" s="91"/>
      <c r="G383" s="91"/>
      <c r="H383" s="91"/>
      <c r="I383" s="91"/>
      <c r="J383" s="91"/>
      <c r="K383" s="91"/>
      <c r="L383" s="91"/>
      <c r="M383" s="91"/>
      <c r="N383" s="91"/>
      <c r="O383" s="91"/>
      <c r="P383" s="91"/>
      <c r="Q383" s="91"/>
      <c r="R383" s="91"/>
      <c r="S383" s="91"/>
      <c r="T383" s="91"/>
      <c r="U383" s="91"/>
      <c r="V383" s="91"/>
    </row>
    <row r="384" spans="1:22" ht="12.75">
      <c r="A384" s="91"/>
      <c r="B384" s="91"/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</row>
    <row r="385" spans="1:22" ht="12.75">
      <c r="A385" s="91"/>
      <c r="B385" s="91"/>
      <c r="C385" s="91"/>
      <c r="D385" s="91"/>
      <c r="E385" s="91"/>
      <c r="F385" s="91"/>
      <c r="G385" s="91"/>
      <c r="H385" s="91"/>
      <c r="I385" s="91"/>
      <c r="J385" s="91"/>
      <c r="K385" s="91"/>
      <c r="L385" s="91"/>
      <c r="M385" s="91"/>
      <c r="N385" s="91"/>
      <c r="O385" s="91"/>
      <c r="P385" s="91"/>
      <c r="Q385" s="91"/>
      <c r="R385" s="91"/>
      <c r="S385" s="91"/>
      <c r="T385" s="91"/>
      <c r="U385" s="91"/>
      <c r="V385" s="91"/>
    </row>
    <row r="386" spans="1:22" ht="12.75">
      <c r="A386" s="91"/>
      <c r="B386" s="91"/>
      <c r="C386" s="91"/>
      <c r="D386" s="91"/>
      <c r="E386" s="91"/>
      <c r="F386" s="91"/>
      <c r="G386" s="91"/>
      <c r="H386" s="91"/>
      <c r="I386" s="91"/>
      <c r="J386" s="91"/>
      <c r="K386" s="91"/>
      <c r="L386" s="91"/>
      <c r="M386" s="91"/>
      <c r="N386" s="91"/>
      <c r="O386" s="91"/>
      <c r="P386" s="91"/>
      <c r="Q386" s="91"/>
      <c r="R386" s="91"/>
      <c r="S386" s="91"/>
      <c r="T386" s="91"/>
      <c r="U386" s="91"/>
      <c r="V386" s="91"/>
    </row>
    <row r="387" spans="1:22" ht="12.75">
      <c r="A387" s="91"/>
      <c r="B387" s="91"/>
      <c r="C387" s="91"/>
      <c r="D387" s="91"/>
      <c r="E387" s="91"/>
      <c r="F387" s="91"/>
      <c r="G387" s="91"/>
      <c r="H387" s="91"/>
      <c r="I387" s="91"/>
      <c r="J387" s="91"/>
      <c r="K387" s="91"/>
      <c r="L387" s="91"/>
      <c r="M387" s="91"/>
      <c r="N387" s="91"/>
      <c r="O387" s="91"/>
      <c r="P387" s="91"/>
      <c r="Q387" s="91"/>
      <c r="R387" s="91"/>
      <c r="S387" s="91"/>
      <c r="T387" s="91"/>
      <c r="U387" s="91"/>
      <c r="V387" s="91"/>
    </row>
    <row r="388" spans="1:22" ht="12.75">
      <c r="A388" s="91"/>
      <c r="B388" s="91"/>
      <c r="C388" s="91"/>
      <c r="D388" s="91"/>
      <c r="E388" s="91"/>
      <c r="F388" s="91"/>
      <c r="G388" s="91"/>
      <c r="H388" s="91"/>
      <c r="I388" s="91"/>
      <c r="J388" s="91"/>
      <c r="K388" s="91"/>
      <c r="L388" s="91"/>
      <c r="M388" s="91"/>
      <c r="N388" s="91"/>
      <c r="O388" s="91"/>
      <c r="P388" s="91"/>
      <c r="Q388" s="91"/>
      <c r="R388" s="91"/>
      <c r="S388" s="91"/>
      <c r="T388" s="91"/>
      <c r="U388" s="91"/>
      <c r="V388" s="91"/>
    </row>
    <row r="389" spans="1:22" ht="12.75">
      <c r="A389" s="91"/>
      <c r="B389" s="91"/>
      <c r="C389" s="91"/>
      <c r="D389" s="91"/>
      <c r="E389" s="91"/>
      <c r="F389" s="91"/>
      <c r="G389" s="91"/>
      <c r="H389" s="91"/>
      <c r="I389" s="91"/>
      <c r="J389" s="91"/>
      <c r="K389" s="91"/>
      <c r="L389" s="91"/>
      <c r="M389" s="91"/>
      <c r="N389" s="91"/>
      <c r="O389" s="91"/>
      <c r="P389" s="91"/>
      <c r="Q389" s="91"/>
      <c r="R389" s="91"/>
      <c r="S389" s="91"/>
      <c r="T389" s="91"/>
      <c r="U389" s="91"/>
      <c r="V389" s="91"/>
    </row>
    <row r="390" spans="1:22" ht="12.75">
      <c r="A390" s="91"/>
      <c r="B390" s="91"/>
      <c r="C390" s="91"/>
      <c r="D390" s="91"/>
      <c r="E390" s="91"/>
      <c r="F390" s="91"/>
      <c r="G390" s="91"/>
      <c r="H390" s="91"/>
      <c r="I390" s="91"/>
      <c r="J390" s="91"/>
      <c r="K390" s="91"/>
      <c r="L390" s="91"/>
      <c r="M390" s="91"/>
      <c r="N390" s="91"/>
      <c r="O390" s="91"/>
      <c r="P390" s="91"/>
      <c r="Q390" s="91"/>
      <c r="R390" s="91"/>
      <c r="S390" s="91"/>
      <c r="T390" s="91"/>
      <c r="U390" s="91"/>
      <c r="V390" s="91"/>
    </row>
    <row r="391" spans="1:22" ht="12.75">
      <c r="A391" s="91"/>
      <c r="B391" s="91"/>
      <c r="C391" s="91"/>
      <c r="D391" s="91"/>
      <c r="E391" s="91"/>
      <c r="F391" s="91"/>
      <c r="G391" s="91"/>
      <c r="H391" s="91"/>
      <c r="I391" s="91"/>
      <c r="J391" s="91"/>
      <c r="K391" s="91"/>
      <c r="L391" s="91"/>
      <c r="M391" s="91"/>
      <c r="N391" s="91"/>
      <c r="O391" s="91"/>
      <c r="P391" s="91"/>
      <c r="Q391" s="91"/>
      <c r="R391" s="91"/>
      <c r="S391" s="91"/>
      <c r="T391" s="91"/>
      <c r="U391" s="91"/>
      <c r="V391" s="91"/>
    </row>
    <row r="392" spans="1:22" ht="12.75">
      <c r="A392" s="91"/>
      <c r="B392" s="91"/>
      <c r="C392" s="91"/>
      <c r="D392" s="91"/>
      <c r="E392" s="91"/>
      <c r="F392" s="91"/>
      <c r="G392" s="91"/>
      <c r="H392" s="91"/>
      <c r="I392" s="91"/>
      <c r="J392" s="91"/>
      <c r="K392" s="91"/>
      <c r="L392" s="91"/>
      <c r="M392" s="91"/>
      <c r="N392" s="91"/>
      <c r="O392" s="91"/>
      <c r="P392" s="91"/>
      <c r="Q392" s="91"/>
      <c r="R392" s="91"/>
      <c r="S392" s="91"/>
      <c r="T392" s="91"/>
      <c r="U392" s="91"/>
      <c r="V392" s="91"/>
    </row>
    <row r="393" spans="1:22" ht="12.75">
      <c r="A393" s="91"/>
      <c r="B393" s="91"/>
      <c r="C393" s="91"/>
      <c r="D393" s="91"/>
      <c r="E393" s="91"/>
      <c r="F393" s="91"/>
      <c r="G393" s="91"/>
      <c r="H393" s="91"/>
      <c r="I393" s="91"/>
      <c r="J393" s="91"/>
      <c r="K393" s="91"/>
      <c r="L393" s="91"/>
      <c r="M393" s="91"/>
      <c r="N393" s="91"/>
      <c r="O393" s="91"/>
      <c r="P393" s="91"/>
      <c r="Q393" s="91"/>
      <c r="R393" s="91"/>
      <c r="S393" s="91"/>
      <c r="T393" s="91"/>
      <c r="U393" s="91"/>
      <c r="V393" s="91"/>
    </row>
    <row r="394" spans="1:22" ht="12.75">
      <c r="A394" s="91"/>
      <c r="B394" s="91"/>
      <c r="C394" s="91"/>
      <c r="D394" s="91"/>
      <c r="E394" s="91"/>
      <c r="F394" s="91"/>
      <c r="G394" s="91"/>
      <c r="H394" s="91"/>
      <c r="I394" s="91"/>
      <c r="J394" s="91"/>
      <c r="K394" s="91"/>
      <c r="L394" s="91"/>
      <c r="M394" s="91"/>
      <c r="N394" s="91"/>
      <c r="O394" s="91"/>
      <c r="P394" s="91"/>
      <c r="Q394" s="91"/>
      <c r="R394" s="91"/>
      <c r="S394" s="91"/>
      <c r="T394" s="91"/>
      <c r="U394" s="91"/>
      <c r="V394" s="91"/>
    </row>
    <row r="395" spans="1:22" ht="12.75">
      <c r="A395" s="91"/>
      <c r="B395" s="91"/>
      <c r="C395" s="91"/>
      <c r="D395" s="91"/>
      <c r="E395" s="91"/>
      <c r="F395" s="91"/>
      <c r="G395" s="91"/>
      <c r="H395" s="91"/>
      <c r="I395" s="91"/>
      <c r="J395" s="91"/>
      <c r="K395" s="91"/>
      <c r="L395" s="91"/>
      <c r="M395" s="91"/>
      <c r="N395" s="91"/>
      <c r="O395" s="91"/>
      <c r="P395" s="91"/>
      <c r="Q395" s="91"/>
      <c r="R395" s="91"/>
      <c r="S395" s="91"/>
      <c r="T395" s="91"/>
      <c r="U395" s="91"/>
      <c r="V395" s="91"/>
    </row>
    <row r="396" spans="1:22" ht="12.75">
      <c r="A396" s="91"/>
      <c r="B396" s="91"/>
      <c r="C396" s="91"/>
      <c r="D396" s="91"/>
      <c r="E396" s="91"/>
      <c r="F396" s="91"/>
      <c r="G396" s="91"/>
      <c r="H396" s="91"/>
      <c r="I396" s="91"/>
      <c r="J396" s="91"/>
      <c r="K396" s="91"/>
      <c r="L396" s="91"/>
      <c r="M396" s="91"/>
      <c r="N396" s="91"/>
      <c r="O396" s="91"/>
      <c r="P396" s="91"/>
      <c r="Q396" s="91"/>
      <c r="R396" s="91"/>
      <c r="S396" s="91"/>
      <c r="T396" s="91"/>
      <c r="U396" s="91"/>
      <c r="V396" s="91"/>
    </row>
    <row r="397" spans="1:22" ht="12.75">
      <c r="A397" s="91"/>
      <c r="B397" s="91"/>
      <c r="C397" s="91"/>
      <c r="D397" s="91"/>
      <c r="E397" s="91"/>
      <c r="F397" s="91"/>
      <c r="G397" s="91"/>
      <c r="H397" s="91"/>
      <c r="I397" s="91"/>
      <c r="J397" s="91"/>
      <c r="K397" s="91"/>
      <c r="L397" s="91"/>
      <c r="M397" s="91"/>
      <c r="N397" s="91"/>
      <c r="O397" s="91"/>
      <c r="P397" s="91"/>
      <c r="Q397" s="91"/>
      <c r="R397" s="91"/>
      <c r="S397" s="91"/>
      <c r="T397" s="91"/>
      <c r="U397" s="91"/>
      <c r="V397" s="91"/>
    </row>
    <row r="398" spans="1:22" ht="12.75">
      <c r="A398" s="91"/>
      <c r="B398" s="91"/>
      <c r="C398" s="91"/>
      <c r="D398" s="91"/>
      <c r="E398" s="91"/>
      <c r="F398" s="91"/>
      <c r="G398" s="91"/>
      <c r="H398" s="91"/>
      <c r="I398" s="91"/>
      <c r="J398" s="91"/>
      <c r="K398" s="91"/>
      <c r="L398" s="91"/>
      <c r="M398" s="91"/>
      <c r="N398" s="91"/>
      <c r="O398" s="91"/>
      <c r="P398" s="91"/>
      <c r="Q398" s="91"/>
      <c r="R398" s="91"/>
      <c r="S398" s="91"/>
      <c r="T398" s="91"/>
      <c r="U398" s="91"/>
      <c r="V398" s="91"/>
    </row>
    <row r="399" spans="1:22" ht="12.75">
      <c r="A399" s="91"/>
      <c r="B399" s="91"/>
      <c r="C399" s="91"/>
      <c r="D399" s="91"/>
      <c r="E399" s="91"/>
      <c r="F399" s="91"/>
      <c r="G399" s="91"/>
      <c r="H399" s="91"/>
      <c r="I399" s="91"/>
      <c r="J399" s="91"/>
      <c r="K399" s="91"/>
      <c r="L399" s="91"/>
      <c r="M399" s="91"/>
      <c r="N399" s="91"/>
      <c r="O399" s="91"/>
      <c r="P399" s="91"/>
      <c r="Q399" s="91"/>
      <c r="R399" s="91"/>
      <c r="S399" s="91"/>
      <c r="T399" s="91"/>
      <c r="U399" s="91"/>
      <c r="V399" s="91"/>
    </row>
    <row r="400" spans="1:22" ht="12.75">
      <c r="A400" s="91"/>
      <c r="B400" s="91"/>
      <c r="C400" s="91"/>
      <c r="D400" s="91"/>
      <c r="E400" s="91"/>
      <c r="F400" s="91"/>
      <c r="G400" s="91"/>
      <c r="H400" s="91"/>
      <c r="I400" s="91"/>
      <c r="J400" s="91"/>
      <c r="K400" s="91"/>
      <c r="L400" s="91"/>
      <c r="M400" s="91"/>
      <c r="N400" s="91"/>
      <c r="O400" s="91"/>
      <c r="P400" s="91"/>
      <c r="Q400" s="91"/>
      <c r="R400" s="91"/>
      <c r="S400" s="91"/>
      <c r="T400" s="91"/>
      <c r="U400" s="91"/>
      <c r="V400" s="91"/>
    </row>
    <row r="401" spans="1:22" ht="12.75">
      <c r="A401" s="91"/>
      <c r="B401" s="91"/>
      <c r="C401" s="91"/>
      <c r="D401" s="91"/>
      <c r="E401" s="91"/>
      <c r="F401" s="91"/>
      <c r="G401" s="91"/>
      <c r="H401" s="91"/>
      <c r="I401" s="91"/>
      <c r="J401" s="91"/>
      <c r="K401" s="91"/>
      <c r="L401" s="91"/>
      <c r="M401" s="91"/>
      <c r="N401" s="91"/>
      <c r="O401" s="91"/>
      <c r="P401" s="91"/>
      <c r="Q401" s="91"/>
      <c r="R401" s="91"/>
      <c r="S401" s="91"/>
      <c r="T401" s="91"/>
      <c r="U401" s="91"/>
      <c r="V401" s="91"/>
    </row>
    <row r="402" spans="1:22" ht="12.75">
      <c r="A402" s="91"/>
      <c r="B402" s="91"/>
      <c r="C402" s="91"/>
      <c r="D402" s="91"/>
      <c r="E402" s="91"/>
      <c r="F402" s="91"/>
      <c r="G402" s="91"/>
      <c r="H402" s="91"/>
      <c r="I402" s="91"/>
      <c r="J402" s="91"/>
      <c r="K402" s="91"/>
      <c r="L402" s="91"/>
      <c r="M402" s="91"/>
      <c r="N402" s="91"/>
      <c r="O402" s="91"/>
      <c r="P402" s="91"/>
      <c r="Q402" s="91"/>
      <c r="R402" s="91"/>
      <c r="S402" s="91"/>
      <c r="T402" s="91"/>
      <c r="U402" s="91"/>
      <c r="V402" s="91"/>
    </row>
    <row r="403" spans="1:22" ht="12.75">
      <c r="A403" s="91"/>
      <c r="B403" s="91"/>
      <c r="C403" s="91"/>
      <c r="D403" s="91"/>
      <c r="E403" s="91"/>
      <c r="F403" s="91"/>
      <c r="G403" s="91"/>
      <c r="H403" s="91"/>
      <c r="I403" s="91"/>
      <c r="J403" s="91"/>
      <c r="K403" s="91"/>
      <c r="L403" s="91"/>
      <c r="M403" s="91"/>
      <c r="N403" s="91"/>
      <c r="O403" s="91"/>
      <c r="P403" s="91"/>
      <c r="Q403" s="91"/>
      <c r="R403" s="91"/>
      <c r="S403" s="91"/>
      <c r="T403" s="91"/>
      <c r="U403" s="91"/>
      <c r="V403" s="91"/>
    </row>
    <row r="404" spans="1:22" ht="12.75">
      <c r="A404" s="91"/>
      <c r="B404" s="91"/>
      <c r="C404" s="91"/>
      <c r="D404" s="91"/>
      <c r="E404" s="91"/>
      <c r="F404" s="91"/>
      <c r="G404" s="91"/>
      <c r="H404" s="91"/>
      <c r="I404" s="91"/>
      <c r="J404" s="91"/>
      <c r="K404" s="91"/>
      <c r="L404" s="91"/>
      <c r="M404" s="91"/>
      <c r="N404" s="91"/>
      <c r="O404" s="91"/>
      <c r="P404" s="91"/>
      <c r="Q404" s="91"/>
      <c r="R404" s="91"/>
      <c r="S404" s="91"/>
      <c r="T404" s="91"/>
      <c r="U404" s="91"/>
      <c r="V404" s="91"/>
    </row>
    <row r="405" spans="1:22" ht="12.75">
      <c r="A405" s="91"/>
      <c r="B405" s="91"/>
      <c r="C405" s="91"/>
      <c r="D405" s="91"/>
      <c r="E405" s="91"/>
      <c r="F405" s="91"/>
      <c r="G405" s="91"/>
      <c r="H405" s="91"/>
      <c r="I405" s="91"/>
      <c r="J405" s="91"/>
      <c r="K405" s="91"/>
      <c r="L405" s="91"/>
      <c r="M405" s="91"/>
      <c r="N405" s="91"/>
      <c r="O405" s="91"/>
      <c r="P405" s="91"/>
      <c r="Q405" s="91"/>
      <c r="R405" s="91"/>
      <c r="S405" s="91"/>
      <c r="T405" s="91"/>
      <c r="U405" s="91"/>
      <c r="V405" s="91"/>
    </row>
    <row r="406" spans="1:22" ht="12.75">
      <c r="A406" s="91"/>
      <c r="B406" s="91"/>
      <c r="C406" s="91"/>
      <c r="D406" s="91"/>
      <c r="E406" s="91"/>
      <c r="F406" s="91"/>
      <c r="G406" s="91"/>
      <c r="H406" s="91"/>
      <c r="I406" s="91"/>
      <c r="J406" s="91"/>
      <c r="K406" s="91"/>
      <c r="L406" s="91"/>
      <c r="M406" s="91"/>
      <c r="N406" s="91"/>
      <c r="O406" s="91"/>
      <c r="P406" s="91"/>
      <c r="Q406" s="91"/>
      <c r="R406" s="91"/>
      <c r="S406" s="91"/>
      <c r="T406" s="91"/>
      <c r="U406" s="91"/>
      <c r="V406" s="91"/>
    </row>
    <row r="407" spans="1:22" ht="12.75">
      <c r="A407" s="91"/>
      <c r="B407" s="91"/>
      <c r="C407" s="91"/>
      <c r="D407" s="91"/>
      <c r="E407" s="91"/>
      <c r="F407" s="91"/>
      <c r="G407" s="91"/>
      <c r="H407" s="91"/>
      <c r="I407" s="91"/>
      <c r="J407" s="91"/>
      <c r="K407" s="91"/>
      <c r="L407" s="91"/>
      <c r="M407" s="91"/>
      <c r="N407" s="91"/>
      <c r="O407" s="91"/>
      <c r="P407" s="91"/>
      <c r="Q407" s="91"/>
      <c r="R407" s="91"/>
      <c r="S407" s="91"/>
      <c r="T407" s="91"/>
      <c r="U407" s="91"/>
      <c r="V407" s="91"/>
    </row>
    <row r="408" spans="1:22" ht="12.75">
      <c r="A408" s="91"/>
      <c r="B408" s="91"/>
      <c r="C408" s="91"/>
      <c r="D408" s="91"/>
      <c r="E408" s="91"/>
      <c r="F408" s="91"/>
      <c r="G408" s="91"/>
      <c r="H408" s="91"/>
      <c r="I408" s="91"/>
      <c r="J408" s="91"/>
      <c r="K408" s="91"/>
      <c r="L408" s="91"/>
      <c r="M408" s="91"/>
      <c r="N408" s="91"/>
      <c r="O408" s="91"/>
      <c r="P408" s="91"/>
      <c r="Q408" s="91"/>
      <c r="R408" s="91"/>
      <c r="S408" s="91"/>
      <c r="T408" s="91"/>
      <c r="U408" s="91"/>
      <c r="V408" s="91"/>
    </row>
    <row r="409" spans="1:22" ht="12.75">
      <c r="A409" s="91"/>
      <c r="B409" s="91"/>
      <c r="C409" s="91"/>
      <c r="D409" s="91"/>
      <c r="E409" s="91"/>
      <c r="F409" s="91"/>
      <c r="G409" s="91"/>
      <c r="H409" s="91"/>
      <c r="I409" s="91"/>
      <c r="J409" s="91"/>
      <c r="K409" s="91"/>
      <c r="L409" s="91"/>
      <c r="M409" s="91"/>
      <c r="N409" s="91"/>
      <c r="O409" s="91"/>
      <c r="P409" s="91"/>
      <c r="Q409" s="91"/>
      <c r="R409" s="91"/>
      <c r="S409" s="91"/>
      <c r="T409" s="91"/>
      <c r="U409" s="91"/>
      <c r="V409" s="91"/>
    </row>
    <row r="410" spans="1:22" ht="12.75">
      <c r="A410" s="91"/>
      <c r="B410" s="91"/>
      <c r="C410" s="91"/>
      <c r="D410" s="91"/>
      <c r="E410" s="91"/>
      <c r="F410" s="91"/>
      <c r="G410" s="91"/>
      <c r="H410" s="91"/>
      <c r="I410" s="91"/>
      <c r="J410" s="91"/>
      <c r="K410" s="91"/>
      <c r="L410" s="91"/>
      <c r="M410" s="91"/>
      <c r="N410" s="91"/>
      <c r="O410" s="91"/>
      <c r="P410" s="91"/>
      <c r="Q410" s="91"/>
      <c r="R410" s="91"/>
      <c r="S410" s="91"/>
      <c r="T410" s="91"/>
      <c r="U410" s="91"/>
      <c r="V410" s="91"/>
    </row>
    <row r="411" spans="1:22" ht="12.75">
      <c r="A411" s="91"/>
      <c r="B411" s="91"/>
      <c r="C411" s="91"/>
      <c r="D411" s="91"/>
      <c r="E411" s="91"/>
      <c r="F411" s="91"/>
      <c r="G411" s="91"/>
      <c r="H411" s="91"/>
      <c r="I411" s="91"/>
      <c r="J411" s="91"/>
      <c r="K411" s="91"/>
      <c r="L411" s="91"/>
      <c r="M411" s="91"/>
      <c r="N411" s="91"/>
      <c r="O411" s="91"/>
      <c r="P411" s="91"/>
      <c r="Q411" s="91"/>
      <c r="R411" s="91"/>
      <c r="S411" s="91"/>
      <c r="T411" s="91"/>
      <c r="U411" s="91"/>
      <c r="V411" s="91"/>
    </row>
    <row r="412" spans="1:22" ht="12.75">
      <c r="A412" s="91"/>
      <c r="B412" s="91"/>
      <c r="C412" s="91"/>
      <c r="D412" s="91"/>
      <c r="E412" s="91"/>
      <c r="F412" s="91"/>
      <c r="G412" s="91"/>
      <c r="H412" s="91"/>
      <c r="I412" s="91"/>
      <c r="J412" s="91"/>
      <c r="K412" s="91"/>
      <c r="L412" s="91"/>
      <c r="M412" s="91"/>
      <c r="N412" s="91"/>
      <c r="O412" s="91"/>
      <c r="P412" s="91"/>
      <c r="Q412" s="91"/>
      <c r="R412" s="91"/>
      <c r="S412" s="91"/>
      <c r="T412" s="91"/>
      <c r="U412" s="91"/>
      <c r="V412" s="91"/>
    </row>
    <row r="413" spans="1:22" ht="12.75">
      <c r="A413" s="91"/>
      <c r="B413" s="91"/>
      <c r="C413" s="91"/>
      <c r="D413" s="91"/>
      <c r="E413" s="91"/>
      <c r="F413" s="91"/>
      <c r="G413" s="91"/>
      <c r="H413" s="91"/>
      <c r="I413" s="91"/>
      <c r="J413" s="91"/>
      <c r="K413" s="91"/>
      <c r="L413" s="91"/>
      <c r="M413" s="91"/>
      <c r="N413" s="91"/>
      <c r="O413" s="91"/>
      <c r="P413" s="91"/>
      <c r="Q413" s="91"/>
      <c r="R413" s="91"/>
      <c r="S413" s="91"/>
      <c r="T413" s="91"/>
      <c r="U413" s="91"/>
      <c r="V413" s="91"/>
    </row>
    <row r="414" spans="1:22" ht="12.75">
      <c r="A414" s="91"/>
      <c r="B414" s="91"/>
      <c r="C414" s="91"/>
      <c r="D414" s="91"/>
      <c r="E414" s="91"/>
      <c r="F414" s="91"/>
      <c r="G414" s="91"/>
      <c r="H414" s="91"/>
      <c r="I414" s="91"/>
      <c r="J414" s="91"/>
      <c r="K414" s="91"/>
      <c r="L414" s="91"/>
      <c r="M414" s="91"/>
      <c r="N414" s="91"/>
      <c r="O414" s="91"/>
      <c r="P414" s="91"/>
      <c r="Q414" s="91"/>
      <c r="R414" s="91"/>
      <c r="S414" s="91"/>
      <c r="T414" s="91"/>
      <c r="U414" s="91"/>
      <c r="V414" s="91"/>
    </row>
    <row r="415" spans="1:22" ht="12.75">
      <c r="A415" s="91"/>
      <c r="B415" s="91"/>
      <c r="C415" s="91"/>
      <c r="D415" s="91"/>
      <c r="E415" s="91"/>
      <c r="F415" s="91"/>
      <c r="G415" s="91"/>
      <c r="H415" s="91"/>
      <c r="I415" s="91"/>
      <c r="J415" s="91"/>
      <c r="K415" s="91"/>
      <c r="L415" s="91"/>
      <c r="M415" s="91"/>
      <c r="N415" s="91"/>
      <c r="O415" s="91"/>
      <c r="P415" s="91"/>
      <c r="Q415" s="91"/>
      <c r="R415" s="91"/>
      <c r="S415" s="91"/>
      <c r="T415" s="91"/>
      <c r="U415" s="91"/>
      <c r="V415" s="91"/>
    </row>
    <row r="416" spans="1:22" ht="12.75">
      <c r="A416" s="91"/>
      <c r="B416" s="91"/>
      <c r="C416" s="91"/>
      <c r="D416" s="91"/>
      <c r="E416" s="91"/>
      <c r="F416" s="91"/>
      <c r="G416" s="91"/>
      <c r="H416" s="91"/>
      <c r="I416" s="91"/>
      <c r="J416" s="91"/>
      <c r="K416" s="91"/>
      <c r="L416" s="91"/>
      <c r="M416" s="91"/>
      <c r="N416" s="91"/>
      <c r="O416" s="91"/>
      <c r="P416" s="91"/>
      <c r="Q416" s="91"/>
      <c r="R416" s="91"/>
      <c r="S416" s="91"/>
      <c r="T416" s="91"/>
      <c r="U416" s="91"/>
      <c r="V416" s="91"/>
    </row>
    <row r="417" spans="1:22" ht="12.75">
      <c r="A417" s="91"/>
      <c r="B417" s="91"/>
      <c r="C417" s="91"/>
      <c r="D417" s="91"/>
      <c r="E417" s="91"/>
      <c r="F417" s="91"/>
      <c r="G417" s="91"/>
      <c r="H417" s="91"/>
      <c r="I417" s="91"/>
      <c r="J417" s="91"/>
      <c r="K417" s="91"/>
      <c r="L417" s="91"/>
      <c r="M417" s="91"/>
      <c r="N417" s="91"/>
      <c r="O417" s="91"/>
      <c r="P417" s="91"/>
      <c r="Q417" s="91"/>
      <c r="R417" s="91"/>
      <c r="S417" s="91"/>
      <c r="T417" s="91"/>
      <c r="U417" s="91"/>
      <c r="V417" s="91"/>
    </row>
    <row r="418" spans="1:22" ht="12.75">
      <c r="A418" s="91"/>
      <c r="B418" s="91"/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</row>
    <row r="419" spans="1:22" ht="12.75">
      <c r="A419" s="91"/>
      <c r="B419" s="91"/>
      <c r="C419" s="91"/>
      <c r="D419" s="91"/>
      <c r="E419" s="91"/>
      <c r="F419" s="91"/>
      <c r="G419" s="91"/>
      <c r="H419" s="91"/>
      <c r="I419" s="91"/>
      <c r="J419" s="91"/>
      <c r="K419" s="91"/>
      <c r="L419" s="91"/>
      <c r="M419" s="91"/>
      <c r="N419" s="91"/>
      <c r="O419" s="91"/>
      <c r="P419" s="91"/>
      <c r="Q419" s="91"/>
      <c r="R419" s="91"/>
      <c r="S419" s="91"/>
      <c r="T419" s="91"/>
      <c r="U419" s="91"/>
      <c r="V419" s="91"/>
    </row>
    <row r="420" spans="1:22" ht="12.75">
      <c r="A420" s="91"/>
      <c r="B420" s="91"/>
      <c r="C420" s="91"/>
      <c r="D420" s="91"/>
      <c r="E420" s="91"/>
      <c r="F420" s="91"/>
      <c r="G420" s="91"/>
      <c r="H420" s="91"/>
      <c r="I420" s="91"/>
      <c r="J420" s="91"/>
      <c r="K420" s="91"/>
      <c r="L420" s="91"/>
      <c r="M420" s="91"/>
      <c r="N420" s="91"/>
      <c r="O420" s="91"/>
      <c r="P420" s="91"/>
      <c r="Q420" s="91"/>
      <c r="R420" s="91"/>
      <c r="S420" s="91"/>
      <c r="T420" s="91"/>
      <c r="U420" s="91"/>
      <c r="V420" s="91"/>
    </row>
    <row r="421" spans="1:22" ht="12.75">
      <c r="A421" s="91"/>
      <c r="B421" s="91"/>
      <c r="C421" s="91"/>
      <c r="D421" s="91"/>
      <c r="E421" s="91"/>
      <c r="F421" s="91"/>
      <c r="G421" s="91"/>
      <c r="H421" s="91"/>
      <c r="I421" s="91"/>
      <c r="J421" s="91"/>
      <c r="K421" s="91"/>
      <c r="L421" s="91"/>
      <c r="M421" s="91"/>
      <c r="N421" s="91"/>
      <c r="O421" s="91"/>
      <c r="P421" s="91"/>
      <c r="Q421" s="91"/>
      <c r="R421" s="91"/>
      <c r="S421" s="91"/>
      <c r="T421" s="91"/>
      <c r="U421" s="91"/>
      <c r="V421" s="91"/>
    </row>
    <row r="422" spans="1:22" ht="12.75">
      <c r="A422" s="91"/>
      <c r="B422" s="91"/>
      <c r="C422" s="91"/>
      <c r="D422" s="91"/>
      <c r="E422" s="91"/>
      <c r="F422" s="91"/>
      <c r="G422" s="91"/>
      <c r="H422" s="91"/>
      <c r="I422" s="91"/>
      <c r="J422" s="91"/>
      <c r="K422" s="91"/>
      <c r="L422" s="91"/>
      <c r="M422" s="91"/>
      <c r="N422" s="91"/>
      <c r="O422" s="91"/>
      <c r="P422" s="91"/>
      <c r="Q422" s="91"/>
      <c r="R422" s="91"/>
      <c r="S422" s="91"/>
      <c r="T422" s="91"/>
      <c r="U422" s="91"/>
      <c r="V422" s="91"/>
    </row>
    <row r="423" spans="1:22" ht="12.75">
      <c r="A423" s="91"/>
      <c r="B423" s="91"/>
      <c r="C423" s="91"/>
      <c r="D423" s="91"/>
      <c r="E423" s="91"/>
      <c r="F423" s="91"/>
      <c r="G423" s="91"/>
      <c r="H423" s="91"/>
      <c r="I423" s="91"/>
      <c r="J423" s="91"/>
      <c r="K423" s="91"/>
      <c r="L423" s="91"/>
      <c r="M423" s="91"/>
      <c r="N423" s="91"/>
      <c r="O423" s="91"/>
      <c r="P423" s="91"/>
      <c r="Q423" s="91"/>
      <c r="R423" s="91"/>
      <c r="S423" s="91"/>
      <c r="T423" s="91"/>
      <c r="U423" s="91"/>
      <c r="V423" s="91"/>
    </row>
    <row r="424" spans="1:22" ht="12.75">
      <c r="A424" s="91"/>
      <c r="B424" s="91"/>
      <c r="C424" s="91"/>
      <c r="D424" s="91"/>
      <c r="E424" s="91"/>
      <c r="F424" s="91"/>
      <c r="G424" s="91"/>
      <c r="H424" s="91"/>
      <c r="I424" s="91"/>
      <c r="J424" s="91"/>
      <c r="K424" s="91"/>
      <c r="L424" s="91"/>
      <c r="M424" s="91"/>
      <c r="N424" s="91"/>
      <c r="O424" s="91"/>
      <c r="P424" s="91"/>
      <c r="Q424" s="91"/>
      <c r="R424" s="91"/>
      <c r="S424" s="91"/>
      <c r="T424" s="91"/>
      <c r="U424" s="91"/>
      <c r="V424" s="91"/>
    </row>
    <row r="425" spans="1:22" ht="12.75">
      <c r="A425" s="91"/>
      <c r="B425" s="91"/>
      <c r="C425" s="91"/>
      <c r="D425" s="91"/>
      <c r="E425" s="91"/>
      <c r="F425" s="91"/>
      <c r="G425" s="91"/>
      <c r="H425" s="91"/>
      <c r="I425" s="91"/>
      <c r="J425" s="91"/>
      <c r="K425" s="91"/>
      <c r="L425" s="91"/>
      <c r="M425" s="91"/>
      <c r="N425" s="91"/>
      <c r="O425" s="91"/>
      <c r="P425" s="91"/>
      <c r="Q425" s="91"/>
      <c r="R425" s="91"/>
      <c r="S425" s="91"/>
      <c r="T425" s="91"/>
      <c r="U425" s="91"/>
      <c r="V425" s="91"/>
    </row>
    <row r="426" spans="1:22" ht="12.75">
      <c r="A426" s="91"/>
      <c r="B426" s="91"/>
      <c r="C426" s="91"/>
      <c r="D426" s="91"/>
      <c r="E426" s="91"/>
      <c r="F426" s="91"/>
      <c r="G426" s="91"/>
      <c r="H426" s="91"/>
      <c r="I426" s="91"/>
      <c r="J426" s="91"/>
      <c r="K426" s="91"/>
      <c r="L426" s="91"/>
      <c r="M426" s="91"/>
      <c r="N426" s="91"/>
      <c r="O426" s="91"/>
      <c r="P426" s="91"/>
      <c r="Q426" s="91"/>
      <c r="R426" s="91"/>
      <c r="S426" s="91"/>
      <c r="T426" s="91"/>
      <c r="U426" s="91"/>
      <c r="V426" s="91"/>
    </row>
    <row r="427" spans="1:22" ht="12.75">
      <c r="A427" s="91"/>
      <c r="B427" s="91"/>
      <c r="C427" s="91"/>
      <c r="D427" s="91"/>
      <c r="E427" s="91"/>
      <c r="F427" s="91"/>
      <c r="G427" s="91"/>
      <c r="H427" s="91"/>
      <c r="I427" s="91"/>
      <c r="J427" s="91"/>
      <c r="K427" s="91"/>
      <c r="L427" s="91"/>
      <c r="M427" s="91"/>
      <c r="N427" s="91"/>
      <c r="O427" s="91"/>
      <c r="P427" s="91"/>
      <c r="Q427" s="91"/>
      <c r="R427" s="91"/>
      <c r="S427" s="91"/>
      <c r="T427" s="91"/>
      <c r="U427" s="91"/>
      <c r="V427" s="91"/>
    </row>
    <row r="428" spans="1:22" ht="12.75">
      <c r="A428" s="91"/>
      <c r="B428" s="91"/>
      <c r="C428" s="91"/>
      <c r="D428" s="91"/>
      <c r="E428" s="91"/>
      <c r="F428" s="91"/>
      <c r="G428" s="91"/>
      <c r="H428" s="91"/>
      <c r="I428" s="91"/>
      <c r="J428" s="91"/>
      <c r="K428" s="91"/>
      <c r="L428" s="91"/>
      <c r="M428" s="91"/>
      <c r="N428" s="91"/>
      <c r="O428" s="91"/>
      <c r="P428" s="91"/>
      <c r="Q428" s="91"/>
      <c r="R428" s="91"/>
      <c r="S428" s="91"/>
      <c r="T428" s="91"/>
      <c r="U428" s="91"/>
      <c r="V428" s="91"/>
    </row>
    <row r="429" spans="1:22" ht="12.75">
      <c r="A429" s="91"/>
      <c r="B429" s="91"/>
      <c r="C429" s="91"/>
      <c r="D429" s="91"/>
      <c r="E429" s="91"/>
      <c r="F429" s="91"/>
      <c r="G429" s="91"/>
      <c r="H429" s="91"/>
      <c r="I429" s="91"/>
      <c r="J429" s="91"/>
      <c r="K429" s="91"/>
      <c r="L429" s="91"/>
      <c r="M429" s="91"/>
      <c r="N429" s="91"/>
      <c r="O429" s="91"/>
      <c r="P429" s="91"/>
      <c r="Q429" s="91"/>
      <c r="R429" s="91"/>
      <c r="S429" s="91"/>
      <c r="T429" s="91"/>
      <c r="U429" s="91"/>
      <c r="V429" s="91"/>
    </row>
    <row r="430" spans="1:22" ht="12.75">
      <c r="A430" s="91"/>
      <c r="B430" s="91"/>
      <c r="C430" s="91"/>
      <c r="D430" s="91"/>
      <c r="E430" s="91"/>
      <c r="F430" s="91"/>
      <c r="G430" s="91"/>
      <c r="H430" s="91"/>
      <c r="I430" s="91"/>
      <c r="J430" s="91"/>
      <c r="K430" s="91"/>
      <c r="L430" s="91"/>
      <c r="M430" s="91"/>
      <c r="N430" s="91"/>
      <c r="O430" s="91"/>
      <c r="P430" s="91"/>
      <c r="Q430" s="91"/>
      <c r="R430" s="91"/>
      <c r="S430" s="91"/>
      <c r="T430" s="91"/>
      <c r="U430" s="91"/>
      <c r="V430" s="91"/>
    </row>
    <row r="431" spans="1:22" ht="12.75">
      <c r="A431" s="91"/>
      <c r="B431" s="91"/>
      <c r="C431" s="91"/>
      <c r="D431" s="91"/>
      <c r="E431" s="91"/>
      <c r="F431" s="91"/>
      <c r="G431" s="91"/>
      <c r="H431" s="91"/>
      <c r="I431" s="91"/>
      <c r="J431" s="91"/>
      <c r="K431" s="91"/>
      <c r="L431" s="91"/>
      <c r="M431" s="91"/>
      <c r="N431" s="91"/>
      <c r="O431" s="91"/>
      <c r="P431" s="91"/>
      <c r="Q431" s="91"/>
      <c r="R431" s="91"/>
      <c r="S431" s="91"/>
      <c r="T431" s="91"/>
      <c r="U431" s="91"/>
      <c r="V431" s="91"/>
    </row>
    <row r="432" spans="1:22" ht="12.75">
      <c r="A432" s="91"/>
      <c r="B432" s="91"/>
      <c r="C432" s="91"/>
      <c r="D432" s="91"/>
      <c r="E432" s="91"/>
      <c r="F432" s="91"/>
      <c r="G432" s="91"/>
      <c r="H432" s="91"/>
      <c r="I432" s="91"/>
      <c r="J432" s="91"/>
      <c r="K432" s="91"/>
      <c r="L432" s="91"/>
      <c r="M432" s="91"/>
      <c r="N432" s="91"/>
      <c r="O432" s="91"/>
      <c r="P432" s="91"/>
      <c r="Q432" s="91"/>
      <c r="R432" s="91"/>
      <c r="S432" s="91"/>
      <c r="T432" s="91"/>
      <c r="U432" s="91"/>
      <c r="V432" s="91"/>
    </row>
    <row r="433" spans="1:22" ht="12.75">
      <c r="A433" s="91"/>
      <c r="B433" s="91"/>
      <c r="C433" s="91"/>
      <c r="D433" s="91"/>
      <c r="E433" s="91"/>
      <c r="F433" s="91"/>
      <c r="G433" s="91"/>
      <c r="H433" s="91"/>
      <c r="I433" s="91"/>
      <c r="J433" s="91"/>
      <c r="K433" s="91"/>
      <c r="L433" s="91"/>
      <c r="M433" s="91"/>
      <c r="N433" s="91"/>
      <c r="O433" s="91"/>
      <c r="P433" s="91"/>
      <c r="Q433" s="91"/>
      <c r="R433" s="91"/>
      <c r="S433" s="91"/>
      <c r="T433" s="91"/>
      <c r="U433" s="91"/>
      <c r="V433" s="91"/>
    </row>
    <row r="434" spans="1:22" ht="12.75">
      <c r="A434" s="91"/>
      <c r="B434" s="91"/>
      <c r="C434" s="91"/>
      <c r="D434" s="91"/>
      <c r="E434" s="91"/>
      <c r="F434" s="91"/>
      <c r="G434" s="91"/>
      <c r="H434" s="91"/>
      <c r="I434" s="91"/>
      <c r="J434" s="91"/>
      <c r="K434" s="91"/>
      <c r="L434" s="91"/>
      <c r="M434" s="91"/>
      <c r="N434" s="91"/>
      <c r="O434" s="91"/>
      <c r="P434" s="91"/>
      <c r="Q434" s="91"/>
      <c r="R434" s="91"/>
      <c r="S434" s="91"/>
      <c r="T434" s="91"/>
      <c r="U434" s="91"/>
      <c r="V434" s="91"/>
    </row>
    <row r="435" spans="1:22" ht="12.75">
      <c r="A435" s="91"/>
      <c r="B435" s="91"/>
      <c r="C435" s="91"/>
      <c r="D435" s="91"/>
      <c r="E435" s="91"/>
      <c r="F435" s="91"/>
      <c r="G435" s="91"/>
      <c r="H435" s="91"/>
      <c r="I435" s="91"/>
      <c r="J435" s="91"/>
      <c r="K435" s="91"/>
      <c r="L435" s="91"/>
      <c r="M435" s="91"/>
      <c r="N435" s="91"/>
      <c r="O435" s="91"/>
      <c r="P435" s="91"/>
      <c r="Q435" s="91"/>
      <c r="R435" s="91"/>
      <c r="S435" s="91"/>
      <c r="T435" s="91"/>
      <c r="U435" s="91"/>
      <c r="V435" s="91"/>
    </row>
    <row r="436" spans="1:22" ht="12.75">
      <c r="A436" s="91"/>
      <c r="B436" s="91"/>
      <c r="C436" s="91"/>
      <c r="D436" s="91"/>
      <c r="E436" s="91"/>
      <c r="F436" s="91"/>
      <c r="G436" s="91"/>
      <c r="H436" s="91"/>
      <c r="I436" s="91"/>
      <c r="J436" s="91"/>
      <c r="K436" s="91"/>
      <c r="L436" s="91"/>
      <c r="M436" s="91"/>
      <c r="N436" s="91"/>
      <c r="O436" s="91"/>
      <c r="P436" s="91"/>
      <c r="Q436" s="91"/>
      <c r="R436" s="91"/>
      <c r="S436" s="91"/>
      <c r="T436" s="91"/>
      <c r="U436" s="91"/>
      <c r="V436" s="91"/>
    </row>
    <row r="437" spans="1:22" ht="12.75">
      <c r="A437" s="91"/>
      <c r="B437" s="91"/>
      <c r="C437" s="91"/>
      <c r="D437" s="91"/>
      <c r="E437" s="91"/>
      <c r="F437" s="91"/>
      <c r="G437" s="91"/>
      <c r="H437" s="91"/>
      <c r="I437" s="91"/>
      <c r="J437" s="91"/>
      <c r="K437" s="91"/>
      <c r="L437" s="91"/>
      <c r="M437" s="91"/>
      <c r="N437" s="91"/>
      <c r="O437" s="91"/>
      <c r="P437" s="91"/>
      <c r="Q437" s="91"/>
      <c r="R437" s="91"/>
      <c r="S437" s="91"/>
      <c r="T437" s="91"/>
      <c r="U437" s="91"/>
      <c r="V437" s="91"/>
    </row>
    <row r="438" spans="1:22" ht="12.75">
      <c r="A438" s="91"/>
      <c r="B438" s="91"/>
      <c r="C438" s="91"/>
      <c r="D438" s="91"/>
      <c r="E438" s="91"/>
      <c r="F438" s="91"/>
      <c r="G438" s="91"/>
      <c r="H438" s="91"/>
      <c r="I438" s="91"/>
      <c r="J438" s="91"/>
      <c r="K438" s="91"/>
      <c r="L438" s="91"/>
      <c r="M438" s="91"/>
      <c r="N438" s="91"/>
      <c r="O438" s="91"/>
      <c r="P438" s="91"/>
      <c r="Q438" s="91"/>
      <c r="R438" s="91"/>
      <c r="S438" s="91"/>
      <c r="T438" s="91"/>
      <c r="U438" s="91"/>
      <c r="V438" s="91"/>
    </row>
    <row r="439" spans="1:22" ht="12.75">
      <c r="A439" s="91"/>
      <c r="B439" s="91"/>
      <c r="C439" s="91"/>
      <c r="D439" s="91"/>
      <c r="E439" s="91"/>
      <c r="F439" s="91"/>
      <c r="G439" s="91"/>
      <c r="H439" s="91"/>
      <c r="I439" s="91"/>
      <c r="J439" s="91"/>
      <c r="K439" s="91"/>
      <c r="L439" s="91"/>
      <c r="M439" s="91"/>
      <c r="N439" s="91"/>
      <c r="O439" s="91"/>
      <c r="P439" s="91"/>
      <c r="Q439" s="91"/>
      <c r="R439" s="91"/>
      <c r="S439" s="91"/>
      <c r="T439" s="91"/>
      <c r="U439" s="91"/>
      <c r="V439" s="91"/>
    </row>
    <row r="440" spans="1:22" ht="12.75">
      <c r="A440" s="91"/>
      <c r="B440" s="91"/>
      <c r="C440" s="91"/>
      <c r="D440" s="91"/>
      <c r="E440" s="91"/>
      <c r="F440" s="91"/>
      <c r="G440" s="91"/>
      <c r="H440" s="91"/>
      <c r="I440" s="91"/>
      <c r="J440" s="91"/>
      <c r="K440" s="91"/>
      <c r="L440" s="91"/>
      <c r="M440" s="91"/>
      <c r="N440" s="91"/>
      <c r="O440" s="91"/>
      <c r="P440" s="91"/>
      <c r="Q440" s="91"/>
      <c r="R440" s="91"/>
      <c r="S440" s="91"/>
      <c r="T440" s="91"/>
      <c r="U440" s="91"/>
      <c r="V440" s="91"/>
    </row>
    <row r="441" spans="1:22" ht="12.75">
      <c r="A441" s="91"/>
      <c r="B441" s="91"/>
      <c r="C441" s="91"/>
      <c r="D441" s="91"/>
      <c r="E441" s="91"/>
      <c r="F441" s="91"/>
      <c r="G441" s="91"/>
      <c r="H441" s="91"/>
      <c r="I441" s="91"/>
      <c r="J441" s="91"/>
      <c r="K441" s="91"/>
      <c r="L441" s="91"/>
      <c r="M441" s="91"/>
      <c r="N441" s="91"/>
      <c r="O441" s="91"/>
      <c r="P441" s="91"/>
      <c r="Q441" s="91"/>
      <c r="R441" s="91"/>
      <c r="S441" s="91"/>
      <c r="T441" s="91"/>
      <c r="U441" s="91"/>
      <c r="V441" s="91"/>
    </row>
    <row r="442" spans="1:22" ht="12.75">
      <c r="A442" s="91"/>
      <c r="B442" s="91"/>
      <c r="C442" s="91"/>
      <c r="D442" s="91"/>
      <c r="E442" s="91"/>
      <c r="F442" s="91"/>
      <c r="G442" s="91"/>
      <c r="H442" s="91"/>
      <c r="I442" s="91"/>
      <c r="J442" s="91"/>
      <c r="K442" s="91"/>
      <c r="L442" s="91"/>
      <c r="M442" s="91"/>
      <c r="N442" s="91"/>
      <c r="O442" s="91"/>
      <c r="P442" s="91"/>
      <c r="Q442" s="91"/>
      <c r="R442" s="91"/>
      <c r="S442" s="91"/>
      <c r="T442" s="91"/>
      <c r="U442" s="91"/>
      <c r="V442" s="91"/>
    </row>
    <row r="443" spans="1:22" ht="12.75">
      <c r="A443" s="91"/>
      <c r="B443" s="91"/>
      <c r="C443" s="91"/>
      <c r="D443" s="91"/>
      <c r="E443" s="91"/>
      <c r="F443" s="91"/>
      <c r="G443" s="91"/>
      <c r="H443" s="91"/>
      <c r="I443" s="91"/>
      <c r="J443" s="91"/>
      <c r="K443" s="91"/>
      <c r="L443" s="91"/>
      <c r="M443" s="91"/>
      <c r="N443" s="91"/>
      <c r="O443" s="91"/>
      <c r="P443" s="91"/>
      <c r="Q443" s="91"/>
      <c r="R443" s="91"/>
      <c r="S443" s="91"/>
      <c r="T443" s="91"/>
      <c r="U443" s="91"/>
      <c r="V443" s="91"/>
    </row>
    <row r="444" spans="1:22" ht="12.75">
      <c r="A444" s="91"/>
      <c r="B444" s="91"/>
      <c r="C444" s="91"/>
      <c r="D444" s="91"/>
      <c r="E444" s="91"/>
      <c r="F444" s="91"/>
      <c r="G444" s="91"/>
      <c r="H444" s="91"/>
      <c r="I444" s="91"/>
      <c r="J444" s="91"/>
      <c r="K444" s="91"/>
      <c r="L444" s="91"/>
      <c r="M444" s="91"/>
      <c r="N444" s="91"/>
      <c r="O444" s="91"/>
      <c r="P444" s="91"/>
      <c r="Q444" s="91"/>
      <c r="R444" s="91"/>
      <c r="S444" s="91"/>
      <c r="T444" s="91"/>
      <c r="U444" s="91"/>
      <c r="V444" s="91"/>
    </row>
    <row r="445" spans="1:22" ht="12.75">
      <c r="A445" s="91"/>
      <c r="B445" s="91"/>
      <c r="C445" s="91"/>
      <c r="D445" s="91"/>
      <c r="E445" s="91"/>
      <c r="F445" s="91"/>
      <c r="G445" s="91"/>
      <c r="H445" s="91"/>
      <c r="I445" s="91"/>
      <c r="J445" s="91"/>
      <c r="K445" s="91"/>
      <c r="L445" s="91"/>
      <c r="M445" s="91"/>
      <c r="N445" s="91"/>
      <c r="O445" s="91"/>
      <c r="P445" s="91"/>
      <c r="Q445" s="91"/>
      <c r="R445" s="91"/>
      <c r="S445" s="91"/>
      <c r="T445" s="91"/>
      <c r="U445" s="91"/>
      <c r="V445" s="91"/>
    </row>
    <row r="446" spans="1:22" ht="12.75">
      <c r="A446" s="91"/>
      <c r="B446" s="91"/>
      <c r="C446" s="91"/>
      <c r="D446" s="91"/>
      <c r="E446" s="91"/>
      <c r="F446" s="91"/>
      <c r="G446" s="91"/>
      <c r="H446" s="91"/>
      <c r="I446" s="91"/>
      <c r="J446" s="91"/>
      <c r="K446" s="91"/>
      <c r="L446" s="91"/>
      <c r="M446" s="91"/>
      <c r="N446" s="91"/>
      <c r="O446" s="91"/>
      <c r="P446" s="91"/>
      <c r="Q446" s="91"/>
      <c r="R446" s="91"/>
      <c r="S446" s="91"/>
      <c r="T446" s="91"/>
      <c r="U446" s="91"/>
      <c r="V446" s="91"/>
    </row>
    <row r="447" spans="1:22" ht="12.75">
      <c r="A447" s="91"/>
      <c r="B447" s="91"/>
      <c r="C447" s="91"/>
      <c r="D447" s="91"/>
      <c r="E447" s="91"/>
      <c r="F447" s="91"/>
      <c r="G447" s="91"/>
      <c r="H447" s="91"/>
      <c r="I447" s="91"/>
      <c r="J447" s="91"/>
      <c r="K447" s="91"/>
      <c r="L447" s="91"/>
      <c r="M447" s="91"/>
      <c r="N447" s="91"/>
      <c r="O447" s="91"/>
      <c r="P447" s="91"/>
      <c r="Q447" s="91"/>
      <c r="R447" s="91"/>
      <c r="S447" s="91"/>
      <c r="T447" s="91"/>
      <c r="U447" s="91"/>
      <c r="V447" s="91"/>
    </row>
    <row r="448" spans="1:22" ht="12.75">
      <c r="A448" s="91"/>
      <c r="B448" s="91"/>
      <c r="C448" s="91"/>
      <c r="D448" s="91"/>
      <c r="E448" s="91"/>
      <c r="F448" s="91"/>
      <c r="G448" s="91"/>
      <c r="H448" s="91"/>
      <c r="I448" s="91"/>
      <c r="J448" s="91"/>
      <c r="K448" s="91"/>
      <c r="L448" s="91"/>
      <c r="M448" s="91"/>
      <c r="N448" s="91"/>
      <c r="O448" s="91"/>
      <c r="P448" s="91"/>
      <c r="Q448" s="91"/>
      <c r="R448" s="91"/>
      <c r="S448" s="91"/>
      <c r="T448" s="91"/>
      <c r="U448" s="91"/>
      <c r="V448" s="91"/>
    </row>
    <row r="449" spans="1:22" ht="12.75">
      <c r="A449" s="91"/>
      <c r="B449" s="91"/>
      <c r="C449" s="91"/>
      <c r="D449" s="91"/>
      <c r="E449" s="91"/>
      <c r="F449" s="91"/>
      <c r="G449" s="91"/>
      <c r="H449" s="91"/>
      <c r="I449" s="91"/>
      <c r="J449" s="91"/>
      <c r="K449" s="91"/>
      <c r="L449" s="91"/>
      <c r="M449" s="91"/>
      <c r="N449" s="91"/>
      <c r="O449" s="91"/>
      <c r="P449" s="91"/>
      <c r="Q449" s="91"/>
      <c r="R449" s="91"/>
      <c r="S449" s="91"/>
      <c r="T449" s="91"/>
      <c r="U449" s="91"/>
      <c r="V449" s="91"/>
    </row>
    <row r="450" spans="1:22" ht="12.75">
      <c r="A450" s="91"/>
      <c r="B450" s="91"/>
      <c r="C450" s="91"/>
      <c r="D450" s="91"/>
      <c r="E450" s="91"/>
      <c r="F450" s="91"/>
      <c r="G450" s="91"/>
      <c r="H450" s="91"/>
      <c r="I450" s="91"/>
      <c r="J450" s="91"/>
      <c r="K450" s="91"/>
      <c r="L450" s="91"/>
      <c r="M450" s="91"/>
      <c r="N450" s="91"/>
      <c r="O450" s="91"/>
      <c r="P450" s="91"/>
      <c r="Q450" s="91"/>
      <c r="R450" s="91"/>
      <c r="S450" s="91"/>
      <c r="T450" s="91"/>
      <c r="U450" s="91"/>
      <c r="V450" s="91"/>
    </row>
    <row r="451" spans="1:22" ht="12.75">
      <c r="A451" s="91"/>
      <c r="B451" s="91"/>
      <c r="C451" s="91"/>
      <c r="D451" s="91"/>
      <c r="E451" s="91"/>
      <c r="F451" s="91"/>
      <c r="G451" s="91"/>
      <c r="H451" s="91"/>
      <c r="I451" s="91"/>
      <c r="J451" s="91"/>
      <c r="K451" s="91"/>
      <c r="L451" s="91"/>
      <c r="M451" s="91"/>
      <c r="N451" s="91"/>
      <c r="O451" s="91"/>
      <c r="P451" s="91"/>
      <c r="Q451" s="91"/>
      <c r="R451" s="91"/>
      <c r="S451" s="91"/>
      <c r="T451" s="91"/>
      <c r="U451" s="91"/>
      <c r="V451" s="91"/>
    </row>
    <row r="452" spans="1:22" ht="12.75">
      <c r="A452" s="91"/>
      <c r="B452" s="91"/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</row>
    <row r="453" spans="1:22" ht="12.75">
      <c r="A453" s="91"/>
      <c r="B453" s="91"/>
      <c r="C453" s="91"/>
      <c r="D453" s="91"/>
      <c r="E453" s="91"/>
      <c r="F453" s="91"/>
      <c r="G453" s="91"/>
      <c r="H453" s="91"/>
      <c r="I453" s="91"/>
      <c r="J453" s="91"/>
      <c r="K453" s="91"/>
      <c r="L453" s="91"/>
      <c r="M453" s="91"/>
      <c r="N453" s="91"/>
      <c r="O453" s="91"/>
      <c r="P453" s="91"/>
      <c r="Q453" s="91"/>
      <c r="R453" s="91"/>
      <c r="S453" s="91"/>
      <c r="T453" s="91"/>
      <c r="U453" s="91"/>
      <c r="V453" s="91"/>
    </row>
    <row r="454" spans="1:22" ht="12.75">
      <c r="A454" s="91"/>
      <c r="B454" s="91"/>
      <c r="C454" s="91"/>
      <c r="D454" s="91"/>
      <c r="E454" s="91"/>
      <c r="F454" s="91"/>
      <c r="G454" s="91"/>
      <c r="H454" s="91"/>
      <c r="I454" s="91"/>
      <c r="J454" s="91"/>
      <c r="K454" s="91"/>
      <c r="L454" s="91"/>
      <c r="M454" s="91"/>
      <c r="N454" s="91"/>
      <c r="O454" s="91"/>
      <c r="P454" s="91"/>
      <c r="Q454" s="91"/>
      <c r="R454" s="91"/>
      <c r="S454" s="91"/>
      <c r="T454" s="91"/>
      <c r="U454" s="91"/>
      <c r="V454" s="91"/>
    </row>
    <row r="455" spans="1:22" ht="12.75">
      <c r="A455" s="91"/>
      <c r="B455" s="91"/>
      <c r="C455" s="91"/>
      <c r="D455" s="91"/>
      <c r="E455" s="91"/>
      <c r="F455" s="91"/>
      <c r="G455" s="91"/>
      <c r="H455" s="91"/>
      <c r="I455" s="91"/>
      <c r="J455" s="91"/>
      <c r="K455" s="91"/>
      <c r="L455" s="91"/>
      <c r="M455" s="91"/>
      <c r="N455" s="91"/>
      <c r="O455" s="91"/>
      <c r="P455" s="91"/>
      <c r="Q455" s="91"/>
      <c r="R455" s="91"/>
      <c r="S455" s="91"/>
      <c r="T455" s="91"/>
      <c r="U455" s="91"/>
      <c r="V455" s="91"/>
    </row>
    <row r="456" spans="1:22" ht="12.75">
      <c r="A456" s="91"/>
      <c r="B456" s="91"/>
      <c r="C456" s="91"/>
      <c r="D456" s="91"/>
      <c r="E456" s="91"/>
      <c r="F456" s="91"/>
      <c r="G456" s="91"/>
      <c r="H456" s="91"/>
      <c r="I456" s="91"/>
      <c r="J456" s="91"/>
      <c r="K456" s="91"/>
      <c r="L456" s="91"/>
      <c r="M456" s="91"/>
      <c r="N456" s="91"/>
      <c r="O456" s="91"/>
      <c r="P456" s="91"/>
      <c r="Q456" s="91"/>
      <c r="R456" s="91"/>
      <c r="S456" s="91"/>
      <c r="T456" s="91"/>
      <c r="U456" s="91"/>
      <c r="V456" s="91"/>
    </row>
    <row r="457" spans="1:22" ht="12.75">
      <c r="A457" s="91"/>
      <c r="B457" s="91"/>
      <c r="C457" s="91"/>
      <c r="D457" s="91"/>
      <c r="E457" s="91"/>
      <c r="F457" s="91"/>
      <c r="G457" s="91"/>
      <c r="H457" s="91"/>
      <c r="I457" s="91"/>
      <c r="J457" s="91"/>
      <c r="K457" s="91"/>
      <c r="L457" s="91"/>
      <c r="M457" s="91"/>
      <c r="N457" s="91"/>
      <c r="O457" s="91"/>
      <c r="P457" s="91"/>
      <c r="Q457" s="91"/>
      <c r="R457" s="91"/>
      <c r="S457" s="91"/>
      <c r="T457" s="91"/>
      <c r="U457" s="91"/>
      <c r="V457" s="91"/>
    </row>
    <row r="458" spans="1:22" ht="12.75">
      <c r="A458" s="91"/>
      <c r="B458" s="91"/>
      <c r="C458" s="91"/>
      <c r="D458" s="91"/>
      <c r="E458" s="91"/>
      <c r="F458" s="91"/>
      <c r="G458" s="91"/>
      <c r="H458" s="91"/>
      <c r="I458" s="91"/>
      <c r="J458" s="91"/>
      <c r="K458" s="91"/>
      <c r="L458" s="91"/>
      <c r="M458" s="91"/>
      <c r="N458" s="91"/>
      <c r="O458" s="91"/>
      <c r="P458" s="91"/>
      <c r="Q458" s="91"/>
      <c r="R458" s="91"/>
      <c r="S458" s="91"/>
      <c r="T458" s="91"/>
      <c r="U458" s="91"/>
      <c r="V458" s="91"/>
    </row>
    <row r="459" spans="1:22" ht="12.75">
      <c r="A459" s="91"/>
      <c r="B459" s="91"/>
      <c r="C459" s="91"/>
      <c r="D459" s="91"/>
      <c r="E459" s="91"/>
      <c r="F459" s="91"/>
      <c r="G459" s="91"/>
      <c r="H459" s="91"/>
      <c r="I459" s="91"/>
      <c r="J459" s="91"/>
      <c r="K459" s="91"/>
      <c r="L459" s="91"/>
      <c r="M459" s="91"/>
      <c r="N459" s="91"/>
      <c r="O459" s="91"/>
      <c r="P459" s="91"/>
      <c r="Q459" s="91"/>
      <c r="R459" s="91"/>
      <c r="S459" s="91"/>
      <c r="T459" s="91"/>
      <c r="U459" s="91"/>
      <c r="V459" s="91"/>
    </row>
    <row r="460" spans="1:22" ht="12.75">
      <c r="A460" s="91"/>
      <c r="B460" s="91"/>
      <c r="C460" s="91"/>
      <c r="D460" s="91"/>
      <c r="E460" s="91"/>
      <c r="F460" s="91"/>
      <c r="G460" s="91"/>
      <c r="H460" s="91"/>
      <c r="I460" s="91"/>
      <c r="J460" s="91"/>
      <c r="K460" s="91"/>
      <c r="L460" s="91"/>
      <c r="M460" s="91"/>
      <c r="N460" s="91"/>
      <c r="O460" s="91"/>
      <c r="P460" s="91"/>
      <c r="Q460" s="91"/>
      <c r="R460" s="91"/>
      <c r="S460" s="91"/>
      <c r="T460" s="91"/>
      <c r="U460" s="91"/>
      <c r="V460" s="91"/>
    </row>
    <row r="461" spans="1:22" ht="12.75">
      <c r="A461" s="91"/>
      <c r="B461" s="91"/>
      <c r="C461" s="91"/>
      <c r="D461" s="91"/>
      <c r="E461" s="91"/>
      <c r="F461" s="91"/>
      <c r="G461" s="91"/>
      <c r="H461" s="91"/>
      <c r="I461" s="91"/>
      <c r="J461" s="91"/>
      <c r="K461" s="91"/>
      <c r="L461" s="91"/>
      <c r="M461" s="91"/>
      <c r="N461" s="91"/>
      <c r="O461" s="91"/>
      <c r="P461" s="91"/>
      <c r="Q461" s="91"/>
      <c r="R461" s="91"/>
      <c r="S461" s="91"/>
      <c r="T461" s="91"/>
      <c r="U461" s="91"/>
      <c r="V461" s="91"/>
    </row>
    <row r="462" spans="1:22" ht="12.75">
      <c r="A462" s="91"/>
      <c r="B462" s="91"/>
      <c r="C462" s="91"/>
      <c r="D462" s="91"/>
      <c r="E462" s="91"/>
      <c r="F462" s="91"/>
      <c r="G462" s="91"/>
      <c r="H462" s="91"/>
      <c r="I462" s="91"/>
      <c r="J462" s="91"/>
      <c r="K462" s="91"/>
      <c r="L462" s="91"/>
      <c r="M462" s="91"/>
      <c r="N462" s="91"/>
      <c r="O462" s="91"/>
      <c r="P462" s="91"/>
      <c r="Q462" s="91"/>
      <c r="R462" s="91"/>
      <c r="S462" s="91"/>
      <c r="T462" s="91"/>
      <c r="U462" s="91"/>
      <c r="V462" s="91"/>
    </row>
    <row r="463" spans="1:22" ht="12.75">
      <c r="A463" s="91"/>
      <c r="B463" s="91"/>
      <c r="C463" s="91"/>
      <c r="D463" s="91"/>
      <c r="E463" s="91"/>
      <c r="F463" s="91"/>
      <c r="G463" s="91"/>
      <c r="H463" s="91"/>
      <c r="I463" s="91"/>
      <c r="J463" s="91"/>
      <c r="K463" s="91"/>
      <c r="L463" s="91"/>
      <c r="M463" s="91"/>
      <c r="N463" s="91"/>
      <c r="O463" s="91"/>
      <c r="P463" s="91"/>
      <c r="Q463" s="91"/>
      <c r="R463" s="91"/>
      <c r="S463" s="91"/>
      <c r="T463" s="91"/>
      <c r="U463" s="91"/>
      <c r="V463" s="91"/>
    </row>
    <row r="464" spans="1:22" ht="12.75">
      <c r="A464" s="91"/>
      <c r="B464" s="91"/>
      <c r="C464" s="91"/>
      <c r="D464" s="91"/>
      <c r="E464" s="91"/>
      <c r="F464" s="91"/>
      <c r="G464" s="91"/>
      <c r="H464" s="91"/>
      <c r="I464" s="91"/>
      <c r="J464" s="91"/>
      <c r="K464" s="91"/>
      <c r="L464" s="91"/>
      <c r="M464" s="91"/>
      <c r="N464" s="91"/>
      <c r="O464" s="91"/>
      <c r="P464" s="91"/>
      <c r="Q464" s="91"/>
      <c r="R464" s="91"/>
      <c r="S464" s="91"/>
      <c r="T464" s="91"/>
      <c r="U464" s="91"/>
      <c r="V464" s="91"/>
    </row>
    <row r="465" spans="1:22" ht="12.75">
      <c r="A465" s="91"/>
      <c r="B465" s="91"/>
      <c r="C465" s="91"/>
      <c r="D465" s="91"/>
      <c r="E465" s="91"/>
      <c r="F465" s="91"/>
      <c r="G465" s="91"/>
      <c r="H465" s="91"/>
      <c r="I465" s="91"/>
      <c r="J465" s="91"/>
      <c r="K465" s="91"/>
      <c r="L465" s="91"/>
      <c r="M465" s="91"/>
      <c r="N465" s="91"/>
      <c r="O465" s="91"/>
      <c r="P465" s="91"/>
      <c r="Q465" s="91"/>
      <c r="R465" s="91"/>
      <c r="S465" s="91"/>
      <c r="T465" s="91"/>
      <c r="U465" s="91"/>
      <c r="V465" s="91"/>
    </row>
    <row r="466" spans="1:22" ht="12.75">
      <c r="A466" s="91"/>
      <c r="B466" s="91"/>
      <c r="C466" s="91"/>
      <c r="D466" s="91"/>
      <c r="E466" s="91"/>
      <c r="F466" s="91"/>
      <c r="G466" s="91"/>
      <c r="H466" s="91"/>
      <c r="I466" s="91"/>
      <c r="J466" s="91"/>
      <c r="K466" s="91"/>
      <c r="L466" s="91"/>
      <c r="M466" s="91"/>
      <c r="N466" s="91"/>
      <c r="O466" s="91"/>
      <c r="P466" s="91"/>
      <c r="Q466" s="91"/>
      <c r="R466" s="91"/>
      <c r="S466" s="91"/>
      <c r="T466" s="91"/>
      <c r="U466" s="91"/>
      <c r="V466" s="91"/>
    </row>
    <row r="467" spans="1:22" ht="12.75">
      <c r="A467" s="91"/>
      <c r="B467" s="91"/>
      <c r="C467" s="91"/>
      <c r="D467" s="91"/>
      <c r="E467" s="91"/>
      <c r="F467" s="91"/>
      <c r="G467" s="91"/>
      <c r="H467" s="91"/>
      <c r="I467" s="91"/>
      <c r="J467" s="91"/>
      <c r="K467" s="91"/>
      <c r="L467" s="91"/>
      <c r="M467" s="91"/>
      <c r="N467" s="91"/>
      <c r="O467" s="91"/>
      <c r="P467" s="91"/>
      <c r="Q467" s="91"/>
      <c r="R467" s="91"/>
      <c r="S467" s="91"/>
      <c r="T467" s="91"/>
      <c r="U467" s="91"/>
      <c r="V467" s="91"/>
    </row>
    <row r="468" spans="1:22" ht="12.75">
      <c r="A468" s="91"/>
      <c r="B468" s="91"/>
      <c r="C468" s="91"/>
      <c r="D468" s="91"/>
      <c r="E468" s="91"/>
      <c r="F468" s="91"/>
      <c r="G468" s="91"/>
      <c r="H468" s="91"/>
      <c r="I468" s="91"/>
      <c r="J468" s="91"/>
      <c r="K468" s="91"/>
      <c r="L468" s="91"/>
      <c r="M468" s="91"/>
      <c r="N468" s="91"/>
      <c r="O468" s="91"/>
      <c r="P468" s="91"/>
      <c r="Q468" s="91"/>
      <c r="R468" s="91"/>
      <c r="S468" s="91"/>
      <c r="T468" s="91"/>
      <c r="U468" s="91"/>
      <c r="V468" s="91"/>
    </row>
    <row r="469" spans="1:22" ht="12.75">
      <c r="A469" s="91"/>
      <c r="B469" s="91"/>
      <c r="C469" s="91"/>
      <c r="D469" s="91"/>
      <c r="E469" s="91"/>
      <c r="F469" s="91"/>
      <c r="G469" s="91"/>
      <c r="H469" s="91"/>
      <c r="I469" s="91"/>
      <c r="J469" s="91"/>
      <c r="K469" s="91"/>
      <c r="L469" s="91"/>
      <c r="M469" s="91"/>
      <c r="N469" s="91"/>
      <c r="O469" s="91"/>
      <c r="P469" s="91"/>
      <c r="Q469" s="91"/>
      <c r="R469" s="91"/>
      <c r="S469" s="91"/>
      <c r="T469" s="91"/>
      <c r="U469" s="91"/>
      <c r="V469" s="91"/>
    </row>
    <row r="470" spans="1:22" ht="12.75">
      <c r="A470" s="91"/>
      <c r="B470" s="91"/>
      <c r="C470" s="91"/>
      <c r="D470" s="91"/>
      <c r="E470" s="91"/>
      <c r="F470" s="91"/>
      <c r="G470" s="91"/>
      <c r="H470" s="91"/>
      <c r="I470" s="91"/>
      <c r="J470" s="91"/>
      <c r="K470" s="91"/>
      <c r="L470" s="91"/>
      <c r="M470" s="91"/>
      <c r="N470" s="91"/>
      <c r="O470" s="91"/>
      <c r="P470" s="91"/>
      <c r="Q470" s="91"/>
      <c r="R470" s="91"/>
      <c r="S470" s="91"/>
      <c r="T470" s="91"/>
      <c r="U470" s="91"/>
      <c r="V470" s="91"/>
    </row>
    <row r="471" spans="1:22" ht="12.75">
      <c r="A471" s="91"/>
      <c r="B471" s="91"/>
      <c r="C471" s="91"/>
      <c r="D471" s="91"/>
      <c r="E471" s="91"/>
      <c r="F471" s="91"/>
      <c r="G471" s="91"/>
      <c r="H471" s="91"/>
      <c r="I471" s="91"/>
      <c r="J471" s="91"/>
      <c r="K471" s="91"/>
      <c r="L471" s="91"/>
      <c r="M471" s="91"/>
      <c r="N471" s="91"/>
      <c r="O471" s="91"/>
      <c r="P471" s="91"/>
      <c r="Q471" s="91"/>
      <c r="R471" s="91"/>
      <c r="S471" s="91"/>
      <c r="T471" s="91"/>
      <c r="U471" s="91"/>
      <c r="V471" s="91"/>
    </row>
    <row r="472" spans="1:22" ht="12.75">
      <c r="A472" s="91"/>
      <c r="B472" s="91"/>
      <c r="C472" s="91"/>
      <c r="D472" s="91"/>
      <c r="E472" s="91"/>
      <c r="F472" s="91"/>
      <c r="G472" s="91"/>
      <c r="H472" s="91"/>
      <c r="I472" s="91"/>
      <c r="J472" s="91"/>
      <c r="K472" s="91"/>
      <c r="L472" s="91"/>
      <c r="M472" s="91"/>
      <c r="N472" s="91"/>
      <c r="O472" s="91"/>
      <c r="P472" s="91"/>
      <c r="Q472" s="91"/>
      <c r="R472" s="91"/>
      <c r="S472" s="91"/>
      <c r="T472" s="91"/>
      <c r="U472" s="91"/>
      <c r="V472" s="91"/>
    </row>
    <row r="473" spans="1:22" ht="12.75">
      <c r="A473" s="91"/>
      <c r="B473" s="91"/>
      <c r="C473" s="91"/>
      <c r="D473" s="91"/>
      <c r="E473" s="91"/>
      <c r="F473" s="91"/>
      <c r="G473" s="91"/>
      <c r="H473" s="91"/>
      <c r="I473" s="91"/>
      <c r="J473" s="91"/>
      <c r="K473" s="91"/>
      <c r="L473" s="91"/>
      <c r="M473" s="91"/>
      <c r="N473" s="91"/>
      <c r="O473" s="91"/>
      <c r="P473" s="91"/>
      <c r="Q473" s="91"/>
      <c r="R473" s="91"/>
      <c r="S473" s="91"/>
      <c r="T473" s="91"/>
      <c r="U473" s="91"/>
      <c r="V473" s="91"/>
    </row>
    <row r="474" spans="1:22" ht="12.75">
      <c r="A474" s="91"/>
      <c r="B474" s="91"/>
      <c r="C474" s="91"/>
      <c r="D474" s="91"/>
      <c r="E474" s="91"/>
      <c r="F474" s="91"/>
      <c r="G474" s="91"/>
      <c r="H474" s="91"/>
      <c r="I474" s="91"/>
      <c r="J474" s="91"/>
      <c r="K474" s="91"/>
      <c r="L474" s="91"/>
      <c r="M474" s="91"/>
      <c r="N474" s="91"/>
      <c r="O474" s="91"/>
      <c r="P474" s="91"/>
      <c r="Q474" s="91"/>
      <c r="R474" s="91"/>
      <c r="S474" s="91"/>
      <c r="T474" s="91"/>
      <c r="U474" s="91"/>
      <c r="V474" s="91"/>
    </row>
    <row r="475" spans="1:22" ht="12.75">
      <c r="A475" s="91"/>
      <c r="B475" s="91"/>
      <c r="C475" s="91"/>
      <c r="D475" s="91"/>
      <c r="E475" s="91"/>
      <c r="F475" s="91"/>
      <c r="G475" s="91"/>
      <c r="H475" s="91"/>
      <c r="I475" s="91"/>
      <c r="J475" s="91"/>
      <c r="K475" s="91"/>
      <c r="L475" s="91"/>
      <c r="M475" s="91"/>
      <c r="N475" s="91"/>
      <c r="O475" s="91"/>
      <c r="P475" s="91"/>
      <c r="Q475" s="91"/>
      <c r="R475" s="91"/>
      <c r="S475" s="91"/>
      <c r="T475" s="91"/>
      <c r="U475" s="91"/>
      <c r="V475" s="91"/>
    </row>
    <row r="476" spans="1:22" ht="12.75">
      <c r="A476" s="91"/>
      <c r="B476" s="91"/>
      <c r="C476" s="91"/>
      <c r="D476" s="91"/>
      <c r="E476" s="91"/>
      <c r="F476" s="91"/>
      <c r="G476" s="91"/>
      <c r="H476" s="91"/>
      <c r="I476" s="91"/>
      <c r="J476" s="91"/>
      <c r="K476" s="91"/>
      <c r="L476" s="91"/>
      <c r="M476" s="91"/>
      <c r="N476" s="91"/>
      <c r="O476" s="91"/>
      <c r="P476" s="91"/>
      <c r="Q476" s="91"/>
      <c r="R476" s="91"/>
      <c r="S476" s="91"/>
      <c r="T476" s="91"/>
      <c r="U476" s="91"/>
      <c r="V476" s="91"/>
    </row>
    <row r="477" spans="1:22" ht="12.75">
      <c r="A477" s="91"/>
      <c r="B477" s="91"/>
      <c r="C477" s="91"/>
      <c r="D477" s="91"/>
      <c r="E477" s="91"/>
      <c r="F477" s="91"/>
      <c r="G477" s="91"/>
      <c r="H477" s="91"/>
      <c r="I477" s="91"/>
      <c r="J477" s="91"/>
      <c r="K477" s="91"/>
      <c r="L477" s="91"/>
      <c r="M477" s="91"/>
      <c r="N477" s="91"/>
      <c r="O477" s="91"/>
      <c r="P477" s="91"/>
      <c r="Q477" s="91"/>
      <c r="R477" s="91"/>
      <c r="S477" s="91"/>
      <c r="T477" s="91"/>
      <c r="U477" s="91"/>
      <c r="V477" s="91"/>
    </row>
    <row r="478" spans="1:22" ht="12.75">
      <c r="A478" s="91"/>
      <c r="B478" s="91"/>
      <c r="C478" s="91"/>
      <c r="D478" s="91"/>
      <c r="E478" s="91"/>
      <c r="F478" s="91"/>
      <c r="G478" s="91"/>
      <c r="H478" s="91"/>
      <c r="I478" s="91"/>
      <c r="J478" s="91"/>
      <c r="K478" s="91"/>
      <c r="L478" s="91"/>
      <c r="M478" s="91"/>
      <c r="N478" s="91"/>
      <c r="O478" s="91"/>
      <c r="P478" s="91"/>
      <c r="Q478" s="91"/>
      <c r="R478" s="91"/>
      <c r="S478" s="91"/>
      <c r="T478" s="91"/>
      <c r="U478" s="91"/>
      <c r="V478" s="91"/>
    </row>
    <row r="479" spans="1:22" ht="12.75">
      <c r="A479" s="91"/>
      <c r="B479" s="91"/>
      <c r="C479" s="91"/>
      <c r="D479" s="91"/>
      <c r="E479" s="91"/>
      <c r="F479" s="91"/>
      <c r="G479" s="91"/>
      <c r="H479" s="91"/>
      <c r="I479" s="91"/>
      <c r="J479" s="91"/>
      <c r="K479" s="91"/>
      <c r="L479" s="91"/>
      <c r="M479" s="91"/>
      <c r="N479" s="91"/>
      <c r="O479" s="91"/>
      <c r="P479" s="91"/>
      <c r="Q479" s="91"/>
      <c r="R479" s="91"/>
      <c r="S479" s="91"/>
      <c r="T479" s="91"/>
      <c r="U479" s="91"/>
      <c r="V479" s="91"/>
    </row>
    <row r="480" spans="1:22" ht="12.75">
      <c r="A480" s="91"/>
      <c r="B480" s="91"/>
      <c r="C480" s="91"/>
      <c r="D480" s="91"/>
      <c r="E480" s="91"/>
      <c r="F480" s="91"/>
      <c r="G480" s="91"/>
      <c r="H480" s="91"/>
      <c r="I480" s="91"/>
      <c r="J480" s="91"/>
      <c r="K480" s="91"/>
      <c r="L480" s="91"/>
      <c r="M480" s="91"/>
      <c r="N480" s="91"/>
      <c r="O480" s="91"/>
      <c r="P480" s="91"/>
      <c r="Q480" s="91"/>
      <c r="R480" s="91"/>
      <c r="S480" s="91"/>
      <c r="T480" s="91"/>
      <c r="U480" s="91"/>
      <c r="V480" s="91"/>
    </row>
    <row r="481" spans="1:22" ht="12.75">
      <c r="A481" s="91"/>
      <c r="B481" s="91"/>
      <c r="C481" s="91"/>
      <c r="D481" s="91"/>
      <c r="E481" s="91"/>
      <c r="F481" s="91"/>
      <c r="G481" s="91"/>
      <c r="H481" s="91"/>
      <c r="I481" s="91"/>
      <c r="J481" s="91"/>
      <c r="K481" s="91"/>
      <c r="L481" s="91"/>
      <c r="M481" s="91"/>
      <c r="N481" s="91"/>
      <c r="O481" s="91"/>
      <c r="P481" s="91"/>
      <c r="Q481" s="91"/>
      <c r="R481" s="91"/>
      <c r="S481" s="91"/>
      <c r="T481" s="91"/>
      <c r="U481" s="91"/>
      <c r="V481" s="91"/>
    </row>
    <row r="482" spans="1:22" ht="12.75">
      <c r="A482" s="91"/>
      <c r="B482" s="91"/>
      <c r="C482" s="91"/>
      <c r="D482" s="91"/>
      <c r="E482" s="91"/>
      <c r="F482" s="91"/>
      <c r="G482" s="91"/>
      <c r="H482" s="91"/>
      <c r="I482" s="91"/>
      <c r="J482" s="91"/>
      <c r="K482" s="91"/>
      <c r="L482" s="91"/>
      <c r="M482" s="91"/>
      <c r="N482" s="91"/>
      <c r="O482" s="91"/>
      <c r="P482" s="91"/>
      <c r="Q482" s="91"/>
      <c r="R482" s="91"/>
      <c r="S482" s="91"/>
      <c r="T482" s="91"/>
      <c r="U482" s="91"/>
      <c r="V482" s="91"/>
    </row>
    <row r="483" spans="1:22" ht="12.75">
      <c r="A483" s="91"/>
      <c r="B483" s="91"/>
      <c r="C483" s="91"/>
      <c r="D483" s="91"/>
      <c r="E483" s="91"/>
      <c r="F483" s="91"/>
      <c r="G483" s="91"/>
      <c r="H483" s="91"/>
      <c r="I483" s="91"/>
      <c r="J483" s="91"/>
      <c r="K483" s="91"/>
      <c r="L483" s="91"/>
      <c r="M483" s="91"/>
      <c r="N483" s="91"/>
      <c r="O483" s="91"/>
      <c r="P483" s="91"/>
      <c r="Q483" s="91"/>
      <c r="R483" s="91"/>
      <c r="S483" s="91"/>
      <c r="T483" s="91"/>
      <c r="U483" s="91"/>
      <c r="V483" s="91"/>
    </row>
    <row r="484" spans="1:22" ht="12.75">
      <c r="A484" s="91"/>
      <c r="B484" s="91"/>
      <c r="C484" s="91"/>
      <c r="D484" s="91"/>
      <c r="E484" s="91"/>
      <c r="F484" s="91"/>
      <c r="G484" s="91"/>
      <c r="H484" s="91"/>
      <c r="I484" s="91"/>
      <c r="J484" s="91"/>
      <c r="K484" s="91"/>
      <c r="L484" s="91"/>
      <c r="M484" s="91"/>
      <c r="N484" s="91"/>
      <c r="O484" s="91"/>
      <c r="P484" s="91"/>
      <c r="Q484" s="91"/>
      <c r="R484" s="91"/>
      <c r="S484" s="91"/>
      <c r="T484" s="91"/>
      <c r="U484" s="91"/>
      <c r="V484" s="91"/>
    </row>
    <row r="485" spans="1:22" ht="12.75">
      <c r="A485" s="91"/>
      <c r="B485" s="91"/>
      <c r="C485" s="91"/>
      <c r="D485" s="91"/>
      <c r="E485" s="91"/>
      <c r="F485" s="91"/>
      <c r="G485" s="91"/>
      <c r="H485" s="91"/>
      <c r="I485" s="91"/>
      <c r="J485" s="91"/>
      <c r="K485" s="91"/>
      <c r="L485" s="91"/>
      <c r="M485" s="91"/>
      <c r="N485" s="91"/>
      <c r="O485" s="91"/>
      <c r="P485" s="91"/>
      <c r="Q485" s="91"/>
      <c r="R485" s="91"/>
      <c r="S485" s="91"/>
      <c r="T485" s="91"/>
      <c r="U485" s="91"/>
      <c r="V485" s="91"/>
    </row>
    <row r="486" spans="1:22" ht="12.75">
      <c r="A486" s="91"/>
      <c r="B486" s="91"/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</row>
    <row r="487" spans="1:22" ht="12.75">
      <c r="A487" s="91"/>
      <c r="B487" s="91"/>
      <c r="C487" s="91"/>
      <c r="D487" s="91"/>
      <c r="E487" s="91"/>
      <c r="F487" s="91"/>
      <c r="G487" s="91"/>
      <c r="H487" s="91"/>
      <c r="I487" s="91"/>
      <c r="J487" s="91"/>
      <c r="K487" s="91"/>
      <c r="L487" s="91"/>
      <c r="M487" s="91"/>
      <c r="N487" s="91"/>
      <c r="O487" s="91"/>
      <c r="P487" s="91"/>
      <c r="Q487" s="91"/>
      <c r="R487" s="91"/>
      <c r="S487" s="91"/>
      <c r="T487" s="91"/>
      <c r="U487" s="91"/>
      <c r="V487" s="91"/>
    </row>
    <row r="488" spans="1:22" ht="12.75">
      <c r="A488" s="91"/>
      <c r="B488" s="91"/>
      <c r="C488" s="91"/>
      <c r="D488" s="91"/>
      <c r="E488" s="91"/>
      <c r="F488" s="91"/>
      <c r="G488" s="91"/>
      <c r="H488" s="91"/>
      <c r="I488" s="91"/>
      <c r="J488" s="91"/>
      <c r="K488" s="91"/>
      <c r="L488" s="91"/>
      <c r="M488" s="91"/>
      <c r="N488" s="91"/>
      <c r="O488" s="91"/>
      <c r="P488" s="91"/>
      <c r="Q488" s="91"/>
      <c r="R488" s="91"/>
      <c r="S488" s="91"/>
      <c r="T488" s="91"/>
      <c r="U488" s="91"/>
      <c r="V488" s="91"/>
    </row>
    <row r="489" spans="1:22" ht="12.75">
      <c r="A489" s="91"/>
      <c r="B489" s="91"/>
      <c r="C489" s="91"/>
      <c r="D489" s="91"/>
      <c r="E489" s="91"/>
      <c r="F489" s="91"/>
      <c r="G489" s="91"/>
      <c r="H489" s="91"/>
      <c r="I489" s="91"/>
      <c r="J489" s="91"/>
      <c r="K489" s="91"/>
      <c r="L489" s="91"/>
      <c r="M489" s="91"/>
      <c r="N489" s="91"/>
      <c r="O489" s="91"/>
      <c r="P489" s="91"/>
      <c r="Q489" s="91"/>
      <c r="R489" s="91"/>
      <c r="S489" s="91"/>
      <c r="T489" s="91"/>
      <c r="U489" s="91"/>
      <c r="V489" s="91"/>
    </row>
    <row r="490" spans="1:22" ht="12.75">
      <c r="A490" s="91"/>
      <c r="B490" s="91"/>
      <c r="C490" s="91"/>
      <c r="D490" s="91"/>
      <c r="E490" s="91"/>
      <c r="F490" s="91"/>
      <c r="G490" s="91"/>
      <c r="H490" s="91"/>
      <c r="I490" s="91"/>
      <c r="J490" s="91"/>
      <c r="K490" s="91"/>
      <c r="L490" s="91"/>
      <c r="M490" s="91"/>
      <c r="N490" s="91"/>
      <c r="O490" s="91"/>
      <c r="P490" s="91"/>
      <c r="Q490" s="91"/>
      <c r="R490" s="91"/>
      <c r="S490" s="91"/>
      <c r="T490" s="91"/>
      <c r="U490" s="91"/>
      <c r="V490" s="91"/>
    </row>
    <row r="491" spans="1:22" ht="12.75">
      <c r="A491" s="91"/>
      <c r="B491" s="91"/>
      <c r="C491" s="91"/>
      <c r="D491" s="91"/>
      <c r="E491" s="91"/>
      <c r="F491" s="91"/>
      <c r="G491" s="91"/>
      <c r="H491" s="91"/>
      <c r="I491" s="91"/>
      <c r="J491" s="91"/>
      <c r="K491" s="91"/>
      <c r="L491" s="91"/>
      <c r="M491" s="91"/>
      <c r="N491" s="91"/>
      <c r="O491" s="91"/>
      <c r="P491" s="91"/>
      <c r="Q491" s="91"/>
      <c r="R491" s="91"/>
      <c r="S491" s="91"/>
      <c r="T491" s="91"/>
      <c r="U491" s="91"/>
      <c r="V491" s="91"/>
    </row>
    <row r="492" spans="1:22" ht="12.75">
      <c r="A492" s="91"/>
      <c r="B492" s="91"/>
      <c r="C492" s="91"/>
      <c r="D492" s="91"/>
      <c r="E492" s="91"/>
      <c r="F492" s="91"/>
      <c r="G492" s="91"/>
      <c r="H492" s="91"/>
      <c r="I492" s="91"/>
      <c r="J492" s="91"/>
      <c r="K492" s="91"/>
      <c r="L492" s="91"/>
      <c r="M492" s="91"/>
      <c r="N492" s="91"/>
      <c r="O492" s="91"/>
      <c r="P492" s="91"/>
      <c r="Q492" s="91"/>
      <c r="R492" s="91"/>
      <c r="S492" s="91"/>
      <c r="T492" s="91"/>
      <c r="U492" s="91"/>
      <c r="V492" s="91"/>
    </row>
    <row r="493" spans="1:22" ht="12.75">
      <c r="A493" s="91"/>
      <c r="B493" s="91"/>
      <c r="C493" s="91"/>
      <c r="D493" s="91"/>
      <c r="E493" s="91"/>
      <c r="F493" s="91"/>
      <c r="G493" s="91"/>
      <c r="H493" s="91"/>
      <c r="I493" s="91"/>
      <c r="J493" s="91"/>
      <c r="K493" s="91"/>
      <c r="L493" s="91"/>
      <c r="M493" s="91"/>
      <c r="N493" s="91"/>
      <c r="O493" s="91"/>
      <c r="P493" s="91"/>
      <c r="Q493" s="91"/>
      <c r="R493" s="91"/>
      <c r="S493" s="91"/>
      <c r="T493" s="91"/>
      <c r="U493" s="91"/>
      <c r="V493" s="91"/>
    </row>
    <row r="494" spans="1:22" ht="12.75">
      <c r="A494" s="91"/>
      <c r="B494" s="91"/>
      <c r="C494" s="91"/>
      <c r="D494" s="91"/>
      <c r="E494" s="91"/>
      <c r="F494" s="91"/>
      <c r="G494" s="91"/>
      <c r="H494" s="91"/>
      <c r="I494" s="91"/>
      <c r="J494" s="91"/>
      <c r="K494" s="91"/>
      <c r="L494" s="91"/>
      <c r="M494" s="91"/>
      <c r="N494" s="91"/>
      <c r="O494" s="91"/>
      <c r="P494" s="91"/>
      <c r="Q494" s="91"/>
      <c r="R494" s="91"/>
      <c r="S494" s="91"/>
      <c r="T494" s="91"/>
      <c r="U494" s="91"/>
      <c r="V494" s="91"/>
    </row>
    <row r="495" spans="1:22" ht="12.75">
      <c r="A495" s="91"/>
      <c r="B495" s="91"/>
      <c r="C495" s="91"/>
      <c r="D495" s="91"/>
      <c r="E495" s="91"/>
      <c r="F495" s="91"/>
      <c r="G495" s="91"/>
      <c r="H495" s="91"/>
      <c r="I495" s="91"/>
      <c r="J495" s="91"/>
      <c r="K495" s="91"/>
      <c r="L495" s="91"/>
      <c r="M495" s="91"/>
      <c r="N495" s="91"/>
      <c r="O495" s="91"/>
      <c r="P495" s="91"/>
      <c r="Q495" s="91"/>
      <c r="R495" s="91"/>
      <c r="S495" s="91"/>
      <c r="T495" s="91"/>
      <c r="U495" s="91"/>
      <c r="V495" s="91"/>
    </row>
    <row r="496" spans="1:22" ht="12.75">
      <c r="A496" s="91"/>
      <c r="B496" s="91"/>
      <c r="C496" s="91"/>
      <c r="D496" s="91"/>
      <c r="E496" s="91"/>
      <c r="F496" s="91"/>
      <c r="G496" s="91"/>
      <c r="H496" s="91"/>
      <c r="I496" s="91"/>
      <c r="J496" s="91"/>
      <c r="K496" s="91"/>
      <c r="L496" s="91"/>
      <c r="M496" s="91"/>
      <c r="N496" s="91"/>
      <c r="O496" s="91"/>
      <c r="P496" s="91"/>
      <c r="Q496" s="91"/>
      <c r="R496" s="91"/>
      <c r="S496" s="91"/>
      <c r="T496" s="91"/>
      <c r="U496" s="91"/>
      <c r="V496" s="91"/>
    </row>
    <row r="497" spans="1:22" ht="12.75">
      <c r="A497" s="91"/>
      <c r="B497" s="91"/>
      <c r="C497" s="91"/>
      <c r="D497" s="91"/>
      <c r="E497" s="91"/>
      <c r="F497" s="91"/>
      <c r="G497" s="91"/>
      <c r="H497" s="91"/>
      <c r="I497" s="91"/>
      <c r="J497" s="91"/>
      <c r="K497" s="91"/>
      <c r="L497" s="91"/>
      <c r="M497" s="91"/>
      <c r="N497" s="91"/>
      <c r="O497" s="91"/>
      <c r="P497" s="91"/>
      <c r="Q497" s="91"/>
      <c r="R497" s="91"/>
      <c r="S497" s="91"/>
      <c r="T497" s="91"/>
      <c r="U497" s="91"/>
      <c r="V497" s="91"/>
    </row>
    <row r="498" spans="1:22" ht="12.75">
      <c r="A498" s="91"/>
      <c r="B498" s="91"/>
      <c r="C498" s="91"/>
      <c r="D498" s="91"/>
      <c r="E498" s="91"/>
      <c r="F498" s="91"/>
      <c r="G498" s="91"/>
      <c r="H498" s="91"/>
      <c r="I498" s="91"/>
      <c r="J498" s="91"/>
      <c r="K498" s="91"/>
      <c r="L498" s="91"/>
      <c r="M498" s="91"/>
      <c r="N498" s="91"/>
      <c r="O498" s="91"/>
      <c r="P498" s="91"/>
      <c r="Q498" s="91"/>
      <c r="R498" s="91"/>
      <c r="S498" s="91"/>
      <c r="T498" s="91"/>
      <c r="U498" s="91"/>
      <c r="V498" s="91"/>
    </row>
    <row r="499" spans="1:22" ht="12.75">
      <c r="A499" s="91"/>
      <c r="B499" s="91"/>
      <c r="C499" s="91"/>
      <c r="D499" s="91"/>
      <c r="E499" s="91"/>
      <c r="F499" s="91"/>
      <c r="G499" s="91"/>
      <c r="H499" s="91"/>
      <c r="I499" s="91"/>
      <c r="J499" s="91"/>
      <c r="K499" s="91"/>
      <c r="L499" s="91"/>
      <c r="M499" s="91"/>
      <c r="N499" s="91"/>
      <c r="O499" s="91"/>
      <c r="P499" s="91"/>
      <c r="Q499" s="91"/>
      <c r="R499" s="91"/>
      <c r="S499" s="91"/>
      <c r="T499" s="91"/>
      <c r="U499" s="91"/>
      <c r="V499" s="91"/>
    </row>
    <row r="500" spans="1:22" ht="12.75">
      <c r="A500" s="91"/>
      <c r="B500" s="91"/>
      <c r="C500" s="91"/>
      <c r="D500" s="91"/>
      <c r="E500" s="91"/>
      <c r="F500" s="91"/>
      <c r="G500" s="91"/>
      <c r="H500" s="91"/>
      <c r="I500" s="91"/>
      <c r="J500" s="91"/>
      <c r="K500" s="91"/>
      <c r="L500" s="91"/>
      <c r="M500" s="91"/>
      <c r="N500" s="91"/>
      <c r="O500" s="91"/>
      <c r="P500" s="91"/>
      <c r="Q500" s="91"/>
      <c r="R500" s="91"/>
      <c r="S500" s="91"/>
      <c r="T500" s="91"/>
      <c r="U500" s="91"/>
      <c r="V500" s="91"/>
    </row>
    <row r="501" spans="1:22" ht="12.75">
      <c r="A501" s="91"/>
      <c r="B501" s="91"/>
      <c r="C501" s="91"/>
      <c r="D501" s="91"/>
      <c r="E501" s="91"/>
      <c r="F501" s="91"/>
      <c r="G501" s="91"/>
      <c r="H501" s="91"/>
      <c r="I501" s="91"/>
      <c r="J501" s="91"/>
      <c r="K501" s="91"/>
      <c r="L501" s="91"/>
      <c r="M501" s="91"/>
      <c r="N501" s="91"/>
      <c r="O501" s="91"/>
      <c r="P501" s="91"/>
      <c r="Q501" s="91"/>
      <c r="R501" s="91"/>
      <c r="S501" s="91"/>
      <c r="T501" s="91"/>
      <c r="U501" s="91"/>
      <c r="V501" s="91"/>
    </row>
    <row r="502" spans="1:22" ht="12.75">
      <c r="A502" s="91"/>
      <c r="B502" s="91"/>
      <c r="C502" s="91"/>
      <c r="D502" s="91"/>
      <c r="E502" s="91"/>
      <c r="F502" s="91"/>
      <c r="G502" s="91"/>
      <c r="H502" s="91"/>
      <c r="I502" s="91"/>
      <c r="J502" s="91"/>
      <c r="K502" s="91"/>
      <c r="L502" s="91"/>
      <c r="M502" s="91"/>
      <c r="N502" s="91"/>
      <c r="O502" s="91"/>
      <c r="P502" s="91"/>
      <c r="Q502" s="91"/>
      <c r="R502" s="91"/>
      <c r="S502" s="91"/>
      <c r="T502" s="91"/>
      <c r="U502" s="91"/>
      <c r="V502" s="91"/>
    </row>
    <row r="503" spans="1:22" ht="12.75">
      <c r="A503" s="91"/>
      <c r="B503" s="91"/>
      <c r="C503" s="91"/>
      <c r="D503" s="91"/>
      <c r="E503" s="91"/>
      <c r="F503" s="91"/>
      <c r="G503" s="91"/>
      <c r="H503" s="91"/>
      <c r="I503" s="91"/>
      <c r="J503" s="91"/>
      <c r="K503" s="91"/>
      <c r="L503" s="91"/>
      <c r="M503" s="91"/>
      <c r="N503" s="91"/>
      <c r="O503" s="91"/>
      <c r="P503" s="91"/>
      <c r="Q503" s="91"/>
      <c r="R503" s="91"/>
      <c r="S503" s="91"/>
      <c r="T503" s="91"/>
      <c r="U503" s="91"/>
      <c r="V503" s="91"/>
    </row>
    <row r="504" spans="1:22" ht="12.75">
      <c r="A504" s="91"/>
      <c r="B504" s="91"/>
      <c r="C504" s="91"/>
      <c r="D504" s="91"/>
      <c r="E504" s="91"/>
      <c r="F504" s="91"/>
      <c r="G504" s="91"/>
      <c r="H504" s="91"/>
      <c r="I504" s="91"/>
      <c r="J504" s="91"/>
      <c r="K504" s="91"/>
      <c r="L504" s="91"/>
      <c r="M504" s="91"/>
      <c r="N504" s="91"/>
      <c r="O504" s="91"/>
      <c r="P504" s="91"/>
      <c r="Q504" s="91"/>
      <c r="R504" s="91"/>
      <c r="S504" s="91"/>
      <c r="T504" s="91"/>
      <c r="U504" s="91"/>
      <c r="V504" s="91"/>
    </row>
    <row r="505" spans="1:22" ht="12.75">
      <c r="A505" s="91"/>
      <c r="B505" s="91"/>
      <c r="C505" s="91"/>
      <c r="D505" s="91"/>
      <c r="E505" s="91"/>
      <c r="F505" s="91"/>
      <c r="G505" s="91"/>
      <c r="H505" s="91"/>
      <c r="I505" s="91"/>
      <c r="J505" s="91"/>
      <c r="K505" s="91"/>
      <c r="L505" s="91"/>
      <c r="M505" s="91"/>
      <c r="N505" s="91"/>
      <c r="O505" s="91"/>
      <c r="P505" s="91"/>
      <c r="Q505" s="91"/>
      <c r="R505" s="91"/>
      <c r="S505" s="91"/>
      <c r="T505" s="91"/>
      <c r="U505" s="91"/>
      <c r="V505" s="91"/>
    </row>
    <row r="506" spans="1:22" ht="12.75">
      <c r="A506" s="91"/>
      <c r="B506" s="91"/>
      <c r="C506" s="91"/>
      <c r="D506" s="91"/>
      <c r="E506" s="91"/>
      <c r="F506" s="91"/>
      <c r="G506" s="91"/>
      <c r="H506" s="91"/>
      <c r="I506" s="91"/>
      <c r="J506" s="91"/>
      <c r="K506" s="91"/>
      <c r="L506" s="91"/>
      <c r="M506" s="91"/>
      <c r="N506" s="91"/>
      <c r="O506" s="91"/>
      <c r="P506" s="91"/>
      <c r="Q506" s="91"/>
      <c r="R506" s="91"/>
      <c r="S506" s="91"/>
      <c r="T506" s="91"/>
      <c r="U506" s="91"/>
      <c r="V506" s="91"/>
    </row>
    <row r="507" spans="1:22" ht="12.75">
      <c r="A507" s="91"/>
      <c r="B507" s="91"/>
      <c r="C507" s="91"/>
      <c r="D507" s="91"/>
      <c r="E507" s="91"/>
      <c r="F507" s="91"/>
      <c r="G507" s="91"/>
      <c r="H507" s="91"/>
      <c r="I507" s="91"/>
      <c r="J507" s="91"/>
      <c r="K507" s="91"/>
      <c r="L507" s="91"/>
      <c r="M507" s="91"/>
      <c r="N507" s="91"/>
      <c r="O507" s="91"/>
      <c r="P507" s="91"/>
      <c r="Q507" s="91"/>
      <c r="R507" s="91"/>
      <c r="S507" s="91"/>
      <c r="T507" s="91"/>
      <c r="U507" s="91"/>
      <c r="V507" s="91"/>
    </row>
    <row r="508" spans="1:22" ht="12.75">
      <c r="A508" s="91"/>
      <c r="B508" s="91"/>
      <c r="C508" s="91"/>
      <c r="D508" s="91"/>
      <c r="E508" s="91"/>
      <c r="F508" s="91"/>
      <c r="G508" s="91"/>
      <c r="H508" s="91"/>
      <c r="I508" s="91"/>
      <c r="J508" s="91"/>
      <c r="K508" s="91"/>
      <c r="L508" s="91"/>
      <c r="M508" s="91"/>
      <c r="N508" s="91"/>
      <c r="O508" s="91"/>
      <c r="P508" s="91"/>
      <c r="Q508" s="91"/>
      <c r="R508" s="91"/>
      <c r="S508" s="91"/>
      <c r="T508" s="91"/>
      <c r="U508" s="91"/>
      <c r="V508" s="91"/>
    </row>
    <row r="509" spans="1:22" ht="12.75">
      <c r="A509" s="91"/>
      <c r="B509" s="91"/>
      <c r="C509" s="91"/>
      <c r="D509" s="91"/>
      <c r="E509" s="91"/>
      <c r="F509" s="91"/>
      <c r="G509" s="91"/>
      <c r="H509" s="91"/>
      <c r="I509" s="91"/>
      <c r="J509" s="91"/>
      <c r="K509" s="91"/>
      <c r="L509" s="91"/>
      <c r="M509" s="91"/>
      <c r="N509" s="91"/>
      <c r="O509" s="91"/>
      <c r="P509" s="91"/>
      <c r="Q509" s="91"/>
      <c r="R509" s="91"/>
      <c r="S509" s="91"/>
      <c r="T509" s="91"/>
      <c r="U509" s="91"/>
      <c r="V509" s="91"/>
    </row>
    <row r="510" spans="1:22" ht="12.75">
      <c r="A510" s="91"/>
      <c r="B510" s="91"/>
      <c r="C510" s="91"/>
      <c r="D510" s="91"/>
      <c r="E510" s="91"/>
      <c r="F510" s="91"/>
      <c r="G510" s="91"/>
      <c r="H510" s="91"/>
      <c r="I510" s="91"/>
      <c r="J510" s="91"/>
      <c r="K510" s="91"/>
      <c r="L510" s="91"/>
      <c r="M510" s="91"/>
      <c r="N510" s="91"/>
      <c r="O510" s="91"/>
      <c r="P510" s="91"/>
      <c r="Q510" s="91"/>
      <c r="R510" s="91"/>
      <c r="S510" s="91"/>
      <c r="T510" s="91"/>
      <c r="U510" s="91"/>
      <c r="V510" s="91"/>
    </row>
    <row r="511" spans="1:22" ht="12.75">
      <c r="A511" s="91"/>
      <c r="B511" s="91"/>
      <c r="C511" s="91"/>
      <c r="D511" s="91"/>
      <c r="E511" s="91"/>
      <c r="F511" s="91"/>
      <c r="G511" s="91"/>
      <c r="H511" s="91"/>
      <c r="I511" s="91"/>
      <c r="J511" s="91"/>
      <c r="K511" s="91"/>
      <c r="L511" s="91"/>
      <c r="M511" s="91"/>
      <c r="N511" s="91"/>
      <c r="O511" s="91"/>
      <c r="P511" s="91"/>
      <c r="Q511" s="91"/>
      <c r="R511" s="91"/>
      <c r="S511" s="91"/>
      <c r="T511" s="91"/>
      <c r="U511" s="91"/>
      <c r="V511" s="91"/>
    </row>
    <row r="512" spans="1:22" ht="12.75">
      <c r="A512" s="91"/>
      <c r="B512" s="91"/>
      <c r="C512" s="91"/>
      <c r="D512" s="91"/>
      <c r="E512" s="91"/>
      <c r="F512" s="91"/>
      <c r="G512" s="91"/>
      <c r="H512" s="91"/>
      <c r="I512" s="91"/>
      <c r="J512" s="91"/>
      <c r="K512" s="91"/>
      <c r="L512" s="91"/>
      <c r="M512" s="91"/>
      <c r="N512" s="91"/>
      <c r="O512" s="91"/>
      <c r="P512" s="91"/>
      <c r="Q512" s="91"/>
      <c r="R512" s="91"/>
      <c r="S512" s="91"/>
      <c r="T512" s="91"/>
      <c r="U512" s="91"/>
      <c r="V512" s="91"/>
    </row>
    <row r="513" spans="1:22" ht="12.75">
      <c r="A513" s="91"/>
      <c r="B513" s="91"/>
      <c r="C513" s="91"/>
      <c r="D513" s="91"/>
      <c r="E513" s="91"/>
      <c r="F513" s="91"/>
      <c r="G513" s="91"/>
      <c r="H513" s="91"/>
      <c r="I513" s="91"/>
      <c r="J513" s="91"/>
      <c r="K513" s="91"/>
      <c r="L513" s="91"/>
      <c r="M513" s="91"/>
      <c r="N513" s="91"/>
      <c r="O513" s="91"/>
      <c r="P513" s="91"/>
      <c r="Q513" s="91"/>
      <c r="R513" s="91"/>
      <c r="S513" s="91"/>
      <c r="T513" s="91"/>
      <c r="U513" s="91"/>
      <c r="V513" s="91"/>
    </row>
    <row r="514" spans="1:22" ht="12.75">
      <c r="A514" s="91"/>
      <c r="B514" s="91"/>
      <c r="C514" s="91"/>
      <c r="D514" s="91"/>
      <c r="E514" s="91"/>
      <c r="F514" s="91"/>
      <c r="G514" s="91"/>
      <c r="H514" s="91"/>
      <c r="I514" s="91"/>
      <c r="J514" s="91"/>
      <c r="K514" s="91"/>
      <c r="L514" s="91"/>
      <c r="M514" s="91"/>
      <c r="N514" s="91"/>
      <c r="O514" s="91"/>
      <c r="P514" s="91"/>
      <c r="Q514" s="91"/>
      <c r="R514" s="91"/>
      <c r="S514" s="91"/>
      <c r="T514" s="91"/>
      <c r="U514" s="91"/>
      <c r="V514" s="91"/>
    </row>
    <row r="515" spans="1:22" ht="12.75">
      <c r="A515" s="91"/>
      <c r="B515" s="91"/>
      <c r="C515" s="91"/>
      <c r="D515" s="91"/>
      <c r="E515" s="91"/>
      <c r="F515" s="91"/>
      <c r="G515" s="91"/>
      <c r="H515" s="91"/>
      <c r="I515" s="91"/>
      <c r="J515" s="91"/>
      <c r="K515" s="91"/>
      <c r="L515" s="91"/>
      <c r="M515" s="91"/>
      <c r="N515" s="91"/>
      <c r="O515" s="91"/>
      <c r="P515" s="91"/>
      <c r="Q515" s="91"/>
      <c r="R515" s="91"/>
      <c r="S515" s="91"/>
      <c r="T515" s="91"/>
      <c r="U515" s="91"/>
      <c r="V515" s="91"/>
    </row>
    <row r="516" spans="1:22" ht="12.75">
      <c r="A516" s="91"/>
      <c r="B516" s="91"/>
      <c r="C516" s="91"/>
      <c r="D516" s="91"/>
      <c r="E516" s="91"/>
      <c r="F516" s="91"/>
      <c r="G516" s="91"/>
      <c r="H516" s="91"/>
      <c r="I516" s="91"/>
      <c r="J516" s="91"/>
      <c r="K516" s="91"/>
      <c r="L516" s="91"/>
      <c r="M516" s="91"/>
      <c r="N516" s="91"/>
      <c r="O516" s="91"/>
      <c r="P516" s="91"/>
      <c r="Q516" s="91"/>
      <c r="R516" s="91"/>
      <c r="S516" s="91"/>
      <c r="T516" s="91"/>
      <c r="U516" s="91"/>
      <c r="V516" s="91"/>
    </row>
    <row r="517" spans="1:22" ht="12.75">
      <c r="A517" s="91"/>
      <c r="B517" s="91"/>
      <c r="C517" s="91"/>
      <c r="D517" s="91"/>
      <c r="E517" s="91"/>
      <c r="F517" s="91"/>
      <c r="G517" s="91"/>
      <c r="H517" s="91"/>
      <c r="I517" s="91"/>
      <c r="J517" s="91"/>
      <c r="K517" s="91"/>
      <c r="L517" s="91"/>
      <c r="M517" s="91"/>
      <c r="N517" s="91"/>
      <c r="O517" s="91"/>
      <c r="P517" s="91"/>
      <c r="Q517" s="91"/>
      <c r="R517" s="91"/>
      <c r="S517" s="91"/>
      <c r="T517" s="91"/>
      <c r="U517" s="91"/>
      <c r="V517" s="91"/>
    </row>
    <row r="518" spans="1:22" ht="12.75">
      <c r="A518" s="91"/>
      <c r="B518" s="91"/>
      <c r="C518" s="91"/>
      <c r="D518" s="91"/>
      <c r="E518" s="91"/>
      <c r="F518" s="91"/>
      <c r="G518" s="91"/>
      <c r="H518" s="91"/>
      <c r="I518" s="91"/>
      <c r="J518" s="91"/>
      <c r="K518" s="91"/>
      <c r="L518" s="91"/>
      <c r="M518" s="91"/>
      <c r="N518" s="91"/>
      <c r="O518" s="91"/>
      <c r="P518" s="91"/>
      <c r="Q518" s="91"/>
      <c r="R518" s="91"/>
      <c r="S518" s="91"/>
      <c r="T518" s="91"/>
      <c r="U518" s="91"/>
      <c r="V518" s="91"/>
    </row>
    <row r="519" spans="1:22" ht="12.75">
      <c r="A519" s="91"/>
      <c r="B519" s="91"/>
      <c r="C519" s="91"/>
      <c r="D519" s="91"/>
      <c r="E519" s="91"/>
      <c r="F519" s="91"/>
      <c r="G519" s="91"/>
      <c r="H519" s="91"/>
      <c r="I519" s="91"/>
      <c r="J519" s="91"/>
      <c r="K519" s="91"/>
      <c r="L519" s="91"/>
      <c r="M519" s="91"/>
      <c r="N519" s="91"/>
      <c r="O519" s="91"/>
      <c r="P519" s="91"/>
      <c r="Q519" s="91"/>
      <c r="R519" s="91"/>
      <c r="S519" s="91"/>
      <c r="T519" s="91"/>
      <c r="U519" s="91"/>
      <c r="V519" s="91"/>
    </row>
    <row r="520" spans="1:22" ht="12.75">
      <c r="A520" s="91"/>
      <c r="B520" s="91"/>
      <c r="C520" s="91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</row>
    <row r="521" spans="1:22" ht="12.75">
      <c r="A521" s="91"/>
      <c r="B521" s="91"/>
      <c r="C521" s="91"/>
      <c r="D521" s="91"/>
      <c r="E521" s="91"/>
      <c r="F521" s="91"/>
      <c r="G521" s="91"/>
      <c r="H521" s="91"/>
      <c r="I521" s="91"/>
      <c r="J521" s="91"/>
      <c r="K521" s="91"/>
      <c r="L521" s="91"/>
      <c r="M521" s="91"/>
      <c r="N521" s="91"/>
      <c r="O521" s="91"/>
      <c r="P521" s="91"/>
      <c r="Q521" s="91"/>
      <c r="R521" s="91"/>
      <c r="S521" s="91"/>
      <c r="T521" s="91"/>
      <c r="U521" s="91"/>
      <c r="V521" s="91"/>
    </row>
    <row r="522" spans="1:22" ht="12.75">
      <c r="A522" s="91"/>
      <c r="B522" s="91"/>
      <c r="C522" s="91"/>
      <c r="D522" s="91"/>
      <c r="E522" s="91"/>
      <c r="F522" s="91"/>
      <c r="G522" s="91"/>
      <c r="H522" s="91"/>
      <c r="I522" s="91"/>
      <c r="J522" s="91"/>
      <c r="K522" s="91"/>
      <c r="L522" s="91"/>
      <c r="M522" s="91"/>
      <c r="N522" s="91"/>
      <c r="O522" s="91"/>
      <c r="P522" s="91"/>
      <c r="Q522" s="91"/>
      <c r="R522" s="91"/>
      <c r="S522" s="91"/>
      <c r="T522" s="91"/>
      <c r="U522" s="91"/>
      <c r="V522" s="91"/>
    </row>
    <row r="523" spans="1:22" ht="12.75">
      <c r="A523" s="91"/>
      <c r="B523" s="91"/>
      <c r="C523" s="91"/>
      <c r="D523" s="91"/>
      <c r="E523" s="91"/>
      <c r="F523" s="91"/>
      <c r="G523" s="91"/>
      <c r="H523" s="91"/>
      <c r="I523" s="91"/>
      <c r="J523" s="91"/>
      <c r="K523" s="91"/>
      <c r="L523" s="91"/>
      <c r="M523" s="91"/>
      <c r="N523" s="91"/>
      <c r="O523" s="91"/>
      <c r="P523" s="91"/>
      <c r="Q523" s="91"/>
      <c r="R523" s="91"/>
      <c r="S523" s="91"/>
      <c r="T523" s="91"/>
      <c r="U523" s="91"/>
      <c r="V523" s="91"/>
    </row>
    <row r="524" spans="1:22" ht="12.75">
      <c r="A524" s="91"/>
      <c r="B524" s="91"/>
      <c r="C524" s="91"/>
      <c r="D524" s="91"/>
      <c r="E524" s="91"/>
      <c r="F524" s="91"/>
      <c r="G524" s="91"/>
      <c r="H524" s="91"/>
      <c r="I524" s="91"/>
      <c r="J524" s="91"/>
      <c r="K524" s="91"/>
      <c r="L524" s="91"/>
      <c r="M524" s="91"/>
      <c r="N524" s="91"/>
      <c r="O524" s="91"/>
      <c r="P524" s="91"/>
      <c r="Q524" s="91"/>
      <c r="R524" s="91"/>
      <c r="S524" s="91"/>
      <c r="T524" s="91"/>
      <c r="U524" s="91"/>
      <c r="V524" s="91"/>
    </row>
    <row r="525" spans="1:22" ht="12.75">
      <c r="A525" s="91"/>
      <c r="B525" s="91"/>
      <c r="C525" s="91"/>
      <c r="D525" s="91"/>
      <c r="E525" s="91"/>
      <c r="F525" s="91"/>
      <c r="G525" s="91"/>
      <c r="H525" s="91"/>
      <c r="I525" s="91"/>
      <c r="J525" s="91"/>
      <c r="K525" s="91"/>
      <c r="L525" s="91"/>
      <c r="M525" s="91"/>
      <c r="N525" s="91"/>
      <c r="O525" s="91"/>
      <c r="P525" s="91"/>
      <c r="Q525" s="91"/>
      <c r="R525" s="91"/>
      <c r="S525" s="91"/>
      <c r="T525" s="91"/>
      <c r="U525" s="91"/>
      <c r="V525" s="91"/>
    </row>
    <row r="526" spans="1:22" ht="12.75">
      <c r="A526" s="91"/>
      <c r="B526" s="91"/>
      <c r="C526" s="91"/>
      <c r="D526" s="91"/>
      <c r="E526" s="91"/>
      <c r="F526" s="91"/>
      <c r="G526" s="91"/>
      <c r="H526" s="91"/>
      <c r="I526" s="91"/>
      <c r="J526" s="91"/>
      <c r="K526" s="91"/>
      <c r="L526" s="91"/>
      <c r="M526" s="91"/>
      <c r="N526" s="91"/>
      <c r="O526" s="91"/>
      <c r="P526" s="91"/>
      <c r="Q526" s="91"/>
      <c r="R526" s="91"/>
      <c r="S526" s="91"/>
      <c r="T526" s="91"/>
      <c r="U526" s="91"/>
      <c r="V526" s="91"/>
    </row>
    <row r="527" spans="1:22" ht="12.75">
      <c r="A527" s="91"/>
      <c r="B527" s="91"/>
      <c r="C527" s="91"/>
      <c r="D527" s="91"/>
      <c r="E527" s="91"/>
      <c r="F527" s="91"/>
      <c r="G527" s="91"/>
      <c r="H527" s="91"/>
      <c r="I527" s="91"/>
      <c r="J527" s="91"/>
      <c r="K527" s="91"/>
      <c r="L527" s="91"/>
      <c r="M527" s="91"/>
      <c r="N527" s="91"/>
      <c r="O527" s="91"/>
      <c r="P527" s="91"/>
      <c r="Q527" s="91"/>
      <c r="R527" s="91"/>
      <c r="S527" s="91"/>
      <c r="T527" s="91"/>
      <c r="U527" s="91"/>
      <c r="V527" s="91"/>
    </row>
    <row r="528" spans="1:22" ht="12.75">
      <c r="A528" s="91"/>
      <c r="B528" s="91"/>
      <c r="C528" s="91"/>
      <c r="D528" s="91"/>
      <c r="E528" s="91"/>
      <c r="F528" s="91"/>
      <c r="G528" s="91"/>
      <c r="H528" s="91"/>
      <c r="I528" s="91"/>
      <c r="J528" s="91"/>
      <c r="K528" s="91"/>
      <c r="L528" s="91"/>
      <c r="M528" s="91"/>
      <c r="N528" s="91"/>
      <c r="O528" s="91"/>
      <c r="P528" s="91"/>
      <c r="Q528" s="91"/>
      <c r="R528" s="91"/>
      <c r="S528" s="91"/>
      <c r="T528" s="91"/>
      <c r="U528" s="91"/>
      <c r="V528" s="91"/>
    </row>
    <row r="529" spans="1:22" ht="12.75">
      <c r="A529" s="91"/>
      <c r="B529" s="91"/>
      <c r="C529" s="91"/>
      <c r="D529" s="91"/>
      <c r="E529" s="91"/>
      <c r="F529" s="91"/>
      <c r="G529" s="91"/>
      <c r="H529" s="91"/>
      <c r="I529" s="91"/>
      <c r="J529" s="91"/>
      <c r="K529" s="91"/>
      <c r="L529" s="91"/>
      <c r="M529" s="91"/>
      <c r="N529" s="91"/>
      <c r="O529" s="91"/>
      <c r="P529" s="91"/>
      <c r="Q529" s="91"/>
      <c r="R529" s="91"/>
      <c r="S529" s="91"/>
      <c r="T529" s="91"/>
      <c r="U529" s="91"/>
      <c r="V529" s="91"/>
    </row>
    <row r="530" spans="1:22" ht="12.75">
      <c r="A530" s="91"/>
      <c r="B530" s="91"/>
      <c r="C530" s="91"/>
      <c r="D530" s="91"/>
      <c r="E530" s="91"/>
      <c r="F530" s="91"/>
      <c r="G530" s="91"/>
      <c r="H530" s="91"/>
      <c r="I530" s="91"/>
      <c r="J530" s="91"/>
      <c r="K530" s="91"/>
      <c r="L530" s="91"/>
      <c r="M530" s="91"/>
      <c r="N530" s="91"/>
      <c r="O530" s="91"/>
      <c r="P530" s="91"/>
      <c r="Q530" s="91"/>
      <c r="R530" s="91"/>
      <c r="S530" s="91"/>
      <c r="T530" s="91"/>
      <c r="U530" s="91"/>
      <c r="V530" s="91"/>
    </row>
    <row r="531" spans="1:22" ht="12.75">
      <c r="A531" s="91"/>
      <c r="B531" s="91"/>
      <c r="C531" s="91"/>
      <c r="D531" s="91"/>
      <c r="E531" s="91"/>
      <c r="F531" s="91"/>
      <c r="G531" s="91"/>
      <c r="H531" s="91"/>
      <c r="I531" s="91"/>
      <c r="J531" s="91"/>
      <c r="K531" s="91"/>
      <c r="L531" s="91"/>
      <c r="M531" s="91"/>
      <c r="N531" s="91"/>
      <c r="O531" s="91"/>
      <c r="P531" s="91"/>
      <c r="Q531" s="91"/>
      <c r="R531" s="91"/>
      <c r="S531" s="91"/>
      <c r="T531" s="91"/>
      <c r="U531" s="91"/>
      <c r="V531" s="91"/>
    </row>
    <row r="532" spans="1:22" ht="12.75">
      <c r="A532" s="91"/>
      <c r="B532" s="91"/>
      <c r="C532" s="91"/>
      <c r="D532" s="91"/>
      <c r="E532" s="91"/>
      <c r="F532" s="91"/>
      <c r="G532" s="91"/>
      <c r="H532" s="91"/>
      <c r="I532" s="91"/>
      <c r="J532" s="91"/>
      <c r="K532" s="91"/>
      <c r="L532" s="91"/>
      <c r="M532" s="91"/>
      <c r="N532" s="91"/>
      <c r="O532" s="91"/>
      <c r="P532" s="91"/>
      <c r="Q532" s="91"/>
      <c r="R532" s="91"/>
      <c r="S532" s="91"/>
      <c r="T532" s="91"/>
      <c r="U532" s="91"/>
      <c r="V532" s="91"/>
    </row>
    <row r="533" spans="1:22" ht="12.75">
      <c r="A533" s="91"/>
      <c r="B533" s="91"/>
      <c r="C533" s="91"/>
      <c r="D533" s="91"/>
      <c r="E533" s="91"/>
      <c r="F533" s="91"/>
      <c r="G533" s="91"/>
      <c r="H533" s="91"/>
      <c r="I533" s="91"/>
      <c r="J533" s="91"/>
      <c r="K533" s="91"/>
      <c r="L533" s="91"/>
      <c r="M533" s="91"/>
      <c r="N533" s="91"/>
      <c r="O533" s="91"/>
      <c r="P533" s="91"/>
      <c r="Q533" s="91"/>
      <c r="R533" s="91"/>
      <c r="S533" s="91"/>
      <c r="T533" s="91"/>
      <c r="U533" s="91"/>
      <c r="V533" s="91"/>
    </row>
    <row r="534" spans="1:22" ht="12.75">
      <c r="A534" s="91"/>
      <c r="B534" s="91"/>
      <c r="C534" s="91"/>
      <c r="D534" s="91"/>
      <c r="E534" s="91"/>
      <c r="F534" s="91"/>
      <c r="G534" s="91"/>
      <c r="H534" s="91"/>
      <c r="I534" s="91"/>
      <c r="J534" s="91"/>
      <c r="K534" s="91"/>
      <c r="L534" s="91"/>
      <c r="M534" s="91"/>
      <c r="N534" s="91"/>
      <c r="O534" s="91"/>
      <c r="P534" s="91"/>
      <c r="Q534" s="91"/>
      <c r="R534" s="91"/>
      <c r="S534" s="91"/>
      <c r="T534" s="91"/>
      <c r="U534" s="91"/>
      <c r="V534" s="91"/>
    </row>
    <row r="535" spans="1:22" ht="12.75">
      <c r="A535" s="91"/>
      <c r="B535" s="91"/>
      <c r="C535" s="91"/>
      <c r="D535" s="91"/>
      <c r="E535" s="91"/>
      <c r="F535" s="91"/>
      <c r="G535" s="91"/>
      <c r="H535" s="91"/>
      <c r="I535" s="91"/>
      <c r="J535" s="91"/>
      <c r="K535" s="91"/>
      <c r="L535" s="91"/>
      <c r="M535" s="91"/>
      <c r="N535" s="91"/>
      <c r="O535" s="91"/>
      <c r="P535" s="91"/>
      <c r="Q535" s="91"/>
      <c r="R535" s="91"/>
      <c r="S535" s="91"/>
      <c r="T535" s="91"/>
      <c r="U535" s="91"/>
      <c r="V535" s="91"/>
    </row>
    <row r="536" spans="1:22" ht="12.75">
      <c r="A536" s="91"/>
      <c r="B536" s="91"/>
      <c r="C536" s="91"/>
      <c r="D536" s="91"/>
      <c r="E536" s="91"/>
      <c r="F536" s="91"/>
      <c r="G536" s="91"/>
      <c r="H536" s="91"/>
      <c r="I536" s="91"/>
      <c r="J536" s="91"/>
      <c r="K536" s="91"/>
      <c r="L536" s="91"/>
      <c r="M536" s="91"/>
      <c r="N536" s="91"/>
      <c r="O536" s="91"/>
      <c r="P536" s="91"/>
      <c r="Q536" s="91"/>
      <c r="R536" s="91"/>
      <c r="S536" s="91"/>
      <c r="T536" s="91"/>
      <c r="U536" s="91"/>
      <c r="V536" s="91"/>
    </row>
    <row r="537" spans="1:22" ht="12.75">
      <c r="A537" s="91"/>
      <c r="B537" s="91"/>
      <c r="C537" s="91"/>
      <c r="D537" s="91"/>
      <c r="E537" s="91"/>
      <c r="F537" s="91"/>
      <c r="G537" s="91"/>
      <c r="H537" s="91"/>
      <c r="I537" s="91"/>
      <c r="J537" s="91"/>
      <c r="K537" s="91"/>
      <c r="L537" s="91"/>
      <c r="M537" s="91"/>
      <c r="N537" s="91"/>
      <c r="O537" s="91"/>
      <c r="P537" s="91"/>
      <c r="Q537" s="91"/>
      <c r="R537" s="91"/>
      <c r="S537" s="91"/>
      <c r="T537" s="91"/>
      <c r="U537" s="91"/>
      <c r="V537" s="91"/>
    </row>
    <row r="538" spans="1:22" ht="12.75">
      <c r="A538" s="91"/>
      <c r="B538" s="91"/>
      <c r="C538" s="91"/>
      <c r="D538" s="91"/>
      <c r="E538" s="91"/>
      <c r="F538" s="91"/>
      <c r="G538" s="91"/>
      <c r="H538" s="91"/>
      <c r="I538" s="91"/>
      <c r="J538" s="91"/>
      <c r="K538" s="91"/>
      <c r="L538" s="91"/>
      <c r="M538" s="91"/>
      <c r="N538" s="91"/>
      <c r="O538" s="91"/>
      <c r="P538" s="91"/>
      <c r="Q538" s="91"/>
      <c r="R538" s="91"/>
      <c r="S538" s="91"/>
      <c r="T538" s="91"/>
      <c r="U538" s="91"/>
      <c r="V538" s="91"/>
    </row>
    <row r="539" spans="1:22" ht="12.75">
      <c r="A539" s="91"/>
      <c r="B539" s="91"/>
      <c r="C539" s="91"/>
      <c r="D539" s="91"/>
      <c r="E539" s="91"/>
      <c r="F539" s="91"/>
      <c r="G539" s="91"/>
      <c r="H539" s="91"/>
      <c r="I539" s="91"/>
      <c r="J539" s="91"/>
      <c r="K539" s="91"/>
      <c r="L539" s="91"/>
      <c r="M539" s="91"/>
      <c r="N539" s="91"/>
      <c r="O539" s="91"/>
      <c r="P539" s="91"/>
      <c r="Q539" s="91"/>
      <c r="R539" s="91"/>
      <c r="S539" s="91"/>
      <c r="T539" s="91"/>
      <c r="U539" s="91"/>
      <c r="V539" s="91"/>
    </row>
    <row r="540" spans="1:22" ht="12.75">
      <c r="A540" s="91"/>
      <c r="B540" s="91"/>
      <c r="C540" s="91"/>
      <c r="D540" s="91"/>
      <c r="E540" s="91"/>
      <c r="F540" s="91"/>
      <c r="G540" s="91"/>
      <c r="H540" s="91"/>
      <c r="I540" s="91"/>
      <c r="J540" s="91"/>
      <c r="K540" s="91"/>
      <c r="L540" s="91"/>
      <c r="M540" s="91"/>
      <c r="N540" s="91"/>
      <c r="O540" s="91"/>
      <c r="P540" s="91"/>
      <c r="Q540" s="91"/>
      <c r="R540" s="91"/>
      <c r="S540" s="91"/>
      <c r="T540" s="91"/>
      <c r="U540" s="91"/>
      <c r="V540" s="91"/>
    </row>
    <row r="541" spans="1:22" ht="12.75">
      <c r="A541" s="91"/>
      <c r="B541" s="91"/>
      <c r="C541" s="91"/>
      <c r="D541" s="91"/>
      <c r="E541" s="91"/>
      <c r="F541" s="91"/>
      <c r="G541" s="91"/>
      <c r="H541" s="91"/>
      <c r="I541" s="91"/>
      <c r="J541" s="91"/>
      <c r="K541" s="91"/>
      <c r="L541" s="91"/>
      <c r="M541" s="91"/>
      <c r="N541" s="91"/>
      <c r="O541" s="91"/>
      <c r="P541" s="91"/>
      <c r="Q541" s="91"/>
      <c r="R541" s="91"/>
      <c r="S541" s="91"/>
      <c r="T541" s="91"/>
      <c r="U541" s="91"/>
      <c r="V541" s="91"/>
    </row>
    <row r="542" spans="1:22" ht="12.75">
      <c r="A542" s="91"/>
      <c r="B542" s="91"/>
      <c r="C542" s="91"/>
      <c r="D542" s="91"/>
      <c r="E542" s="91"/>
      <c r="F542" s="91"/>
      <c r="G542" s="91"/>
      <c r="H542" s="91"/>
      <c r="I542" s="91"/>
      <c r="J542" s="91"/>
      <c r="K542" s="91"/>
      <c r="L542" s="91"/>
      <c r="M542" s="91"/>
      <c r="N542" s="91"/>
      <c r="O542" s="91"/>
      <c r="P542" s="91"/>
      <c r="Q542" s="91"/>
      <c r="R542" s="91"/>
      <c r="S542" s="91"/>
      <c r="T542" s="91"/>
      <c r="U542" s="91"/>
      <c r="V542" s="91"/>
    </row>
    <row r="543" spans="1:22" ht="12.75">
      <c r="A543" s="91"/>
      <c r="B543" s="91"/>
      <c r="C543" s="91"/>
      <c r="D543" s="91"/>
      <c r="E543" s="91"/>
      <c r="F543" s="91"/>
      <c r="G543" s="91"/>
      <c r="H543" s="91"/>
      <c r="I543" s="91"/>
      <c r="J543" s="91"/>
      <c r="K543" s="91"/>
      <c r="L543" s="91"/>
      <c r="M543" s="91"/>
      <c r="N543" s="91"/>
      <c r="O543" s="91"/>
      <c r="P543" s="91"/>
      <c r="Q543" s="91"/>
      <c r="R543" s="91"/>
      <c r="S543" s="91"/>
      <c r="T543" s="91"/>
      <c r="U543" s="91"/>
      <c r="V543" s="91"/>
    </row>
    <row r="544" spans="1:22" ht="12.75">
      <c r="A544" s="91"/>
      <c r="B544" s="91"/>
      <c r="C544" s="91"/>
      <c r="D544" s="91"/>
      <c r="E544" s="91"/>
      <c r="F544" s="91"/>
      <c r="G544" s="91"/>
      <c r="H544" s="91"/>
      <c r="I544" s="91"/>
      <c r="J544" s="91"/>
      <c r="K544" s="91"/>
      <c r="L544" s="91"/>
      <c r="M544" s="91"/>
      <c r="N544" s="91"/>
      <c r="O544" s="91"/>
      <c r="P544" s="91"/>
      <c r="Q544" s="91"/>
      <c r="R544" s="91"/>
      <c r="S544" s="91"/>
      <c r="T544" s="91"/>
      <c r="U544" s="91"/>
      <c r="V544" s="91"/>
    </row>
    <row r="545" spans="1:22" ht="12.75">
      <c r="A545" s="91"/>
      <c r="B545" s="91"/>
      <c r="C545" s="91"/>
      <c r="D545" s="91"/>
      <c r="E545" s="91"/>
      <c r="F545" s="91"/>
      <c r="G545" s="91"/>
      <c r="H545" s="91"/>
      <c r="I545" s="91"/>
      <c r="J545" s="91"/>
      <c r="K545" s="91"/>
      <c r="L545" s="91"/>
      <c r="M545" s="91"/>
      <c r="N545" s="91"/>
      <c r="O545" s="91"/>
      <c r="P545" s="91"/>
      <c r="Q545" s="91"/>
      <c r="R545" s="91"/>
      <c r="S545" s="91"/>
      <c r="T545" s="91"/>
      <c r="U545" s="91"/>
      <c r="V545" s="91"/>
    </row>
    <row r="546" spans="1:22" ht="12.75">
      <c r="A546" s="91"/>
      <c r="B546" s="91"/>
      <c r="C546" s="91"/>
      <c r="D546" s="91"/>
      <c r="E546" s="91"/>
      <c r="F546" s="91"/>
      <c r="G546" s="91"/>
      <c r="H546" s="91"/>
      <c r="I546" s="91"/>
      <c r="J546" s="91"/>
      <c r="K546" s="91"/>
      <c r="L546" s="91"/>
      <c r="M546" s="91"/>
      <c r="N546" s="91"/>
      <c r="O546" s="91"/>
      <c r="P546" s="91"/>
      <c r="Q546" s="91"/>
      <c r="R546" s="91"/>
      <c r="S546" s="91"/>
      <c r="T546" s="91"/>
      <c r="U546" s="91"/>
      <c r="V546" s="91"/>
    </row>
    <row r="547" spans="1:22" ht="12.75">
      <c r="A547" s="91"/>
      <c r="B547" s="91"/>
      <c r="C547" s="91"/>
      <c r="D547" s="91"/>
      <c r="E547" s="91"/>
      <c r="F547" s="91"/>
      <c r="G547" s="91"/>
      <c r="H547" s="91"/>
      <c r="I547" s="91"/>
      <c r="J547" s="91"/>
      <c r="K547" s="91"/>
      <c r="L547" s="91"/>
      <c r="M547" s="91"/>
      <c r="N547" s="91"/>
      <c r="O547" s="91"/>
      <c r="P547" s="91"/>
      <c r="Q547" s="91"/>
      <c r="R547" s="91"/>
      <c r="S547" s="91"/>
      <c r="T547" s="91"/>
      <c r="U547" s="91"/>
      <c r="V547" s="91"/>
    </row>
    <row r="548" spans="1:22" ht="12.75">
      <c r="A548" s="91"/>
      <c r="B548" s="91"/>
      <c r="C548" s="91"/>
      <c r="D548" s="91"/>
      <c r="E548" s="91"/>
      <c r="F548" s="91"/>
      <c r="G548" s="91"/>
      <c r="H548" s="91"/>
      <c r="I548" s="91"/>
      <c r="J548" s="91"/>
      <c r="K548" s="91"/>
      <c r="L548" s="91"/>
      <c r="M548" s="91"/>
      <c r="N548" s="91"/>
      <c r="O548" s="91"/>
      <c r="P548" s="91"/>
      <c r="Q548" s="91"/>
      <c r="R548" s="91"/>
      <c r="S548" s="91"/>
      <c r="T548" s="91"/>
      <c r="U548" s="91"/>
      <c r="V548" s="91"/>
    </row>
    <row r="549" spans="1:22" ht="12.75">
      <c r="A549" s="91"/>
      <c r="B549" s="91"/>
      <c r="C549" s="91"/>
      <c r="D549" s="91"/>
      <c r="E549" s="91"/>
      <c r="F549" s="91"/>
      <c r="G549" s="91"/>
      <c r="H549" s="91"/>
      <c r="I549" s="91"/>
      <c r="J549" s="91"/>
      <c r="K549" s="91"/>
      <c r="L549" s="91"/>
      <c r="M549" s="91"/>
      <c r="N549" s="91"/>
      <c r="O549" s="91"/>
      <c r="P549" s="91"/>
      <c r="Q549" s="91"/>
      <c r="R549" s="91"/>
      <c r="S549" s="91"/>
      <c r="T549" s="91"/>
      <c r="U549" s="91"/>
      <c r="V549" s="91"/>
    </row>
    <row r="550" spans="1:22" ht="12.75">
      <c r="A550" s="91"/>
      <c r="B550" s="91"/>
      <c r="C550" s="91"/>
      <c r="D550" s="91"/>
      <c r="E550" s="91"/>
      <c r="F550" s="91"/>
      <c r="G550" s="91"/>
      <c r="H550" s="91"/>
      <c r="I550" s="91"/>
      <c r="J550" s="91"/>
      <c r="K550" s="91"/>
      <c r="L550" s="91"/>
      <c r="M550" s="91"/>
      <c r="N550" s="91"/>
      <c r="O550" s="91"/>
      <c r="P550" s="91"/>
      <c r="Q550" s="91"/>
      <c r="R550" s="91"/>
      <c r="S550" s="91"/>
      <c r="T550" s="91"/>
      <c r="U550" s="91"/>
      <c r="V550" s="91"/>
    </row>
    <row r="551" spans="1:22" ht="12.75">
      <c r="A551" s="91"/>
      <c r="B551" s="91"/>
      <c r="C551" s="91"/>
      <c r="D551" s="91"/>
      <c r="E551" s="91"/>
      <c r="F551" s="91"/>
      <c r="G551" s="91"/>
      <c r="H551" s="91"/>
      <c r="I551" s="91"/>
      <c r="J551" s="91"/>
      <c r="K551" s="91"/>
      <c r="L551" s="91"/>
      <c r="M551" s="91"/>
      <c r="N551" s="91"/>
      <c r="O551" s="91"/>
      <c r="P551" s="91"/>
      <c r="Q551" s="91"/>
      <c r="R551" s="91"/>
      <c r="S551" s="91"/>
      <c r="T551" s="91"/>
      <c r="U551" s="91"/>
      <c r="V551" s="91"/>
    </row>
    <row r="552" spans="1:22" ht="12.75">
      <c r="A552" s="91"/>
      <c r="B552" s="91"/>
      <c r="C552" s="91"/>
      <c r="D552" s="91"/>
      <c r="E552" s="91"/>
      <c r="F552" s="91"/>
      <c r="G552" s="91"/>
      <c r="H552" s="91"/>
      <c r="I552" s="91"/>
      <c r="J552" s="91"/>
      <c r="K552" s="91"/>
      <c r="L552" s="91"/>
      <c r="M552" s="91"/>
      <c r="N552" s="91"/>
      <c r="O552" s="91"/>
      <c r="P552" s="91"/>
      <c r="Q552" s="91"/>
      <c r="R552" s="91"/>
      <c r="S552" s="91"/>
      <c r="T552" s="91"/>
      <c r="U552" s="91"/>
      <c r="V552" s="91"/>
    </row>
    <row r="553" spans="1:22" ht="12.75">
      <c r="A553" s="91"/>
      <c r="B553" s="91"/>
      <c r="C553" s="91"/>
      <c r="D553" s="91"/>
      <c r="E553" s="91"/>
      <c r="F553" s="91"/>
      <c r="G553" s="91"/>
      <c r="H553" s="91"/>
      <c r="I553" s="91"/>
      <c r="J553" s="91"/>
      <c r="K553" s="91"/>
      <c r="L553" s="91"/>
      <c r="M553" s="91"/>
      <c r="N553" s="91"/>
      <c r="O553" s="91"/>
      <c r="P553" s="91"/>
      <c r="Q553" s="91"/>
      <c r="R553" s="91"/>
      <c r="S553" s="91"/>
      <c r="T553" s="91"/>
      <c r="U553" s="91"/>
      <c r="V553" s="91"/>
    </row>
    <row r="554" spans="1:22" ht="12.75">
      <c r="A554" s="91"/>
      <c r="B554" s="91"/>
      <c r="C554" s="91"/>
      <c r="D554" s="91"/>
      <c r="E554" s="91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91"/>
      <c r="Q554" s="91"/>
      <c r="R554" s="91"/>
      <c r="S554" s="91"/>
      <c r="T554" s="91"/>
      <c r="U554" s="91"/>
      <c r="V554" s="91"/>
    </row>
    <row r="555" spans="1:22" ht="12.75">
      <c r="A555" s="91"/>
      <c r="B555" s="91"/>
      <c r="C555" s="91"/>
      <c r="D555" s="91"/>
      <c r="E555" s="91"/>
      <c r="F555" s="91"/>
      <c r="G555" s="91"/>
      <c r="H555" s="91"/>
      <c r="I555" s="91"/>
      <c r="J555" s="91"/>
      <c r="K555" s="91"/>
      <c r="L555" s="91"/>
      <c r="M555" s="91"/>
      <c r="N555" s="91"/>
      <c r="O555" s="91"/>
      <c r="P555" s="91"/>
      <c r="Q555" s="91"/>
      <c r="R555" s="91"/>
      <c r="S555" s="91"/>
      <c r="T555" s="91"/>
      <c r="U555" s="91"/>
      <c r="V555" s="91"/>
    </row>
    <row r="556" spans="1:22" ht="12.75">
      <c r="A556" s="91"/>
      <c r="B556" s="91"/>
      <c r="C556" s="91"/>
      <c r="D556" s="91"/>
      <c r="E556" s="91"/>
      <c r="F556" s="91"/>
      <c r="G556" s="91"/>
      <c r="H556" s="91"/>
      <c r="I556" s="91"/>
      <c r="J556" s="91"/>
      <c r="K556" s="91"/>
      <c r="L556" s="91"/>
      <c r="M556" s="91"/>
      <c r="N556" s="91"/>
      <c r="O556" s="91"/>
      <c r="P556" s="91"/>
      <c r="Q556" s="91"/>
      <c r="R556" s="91"/>
      <c r="S556" s="91"/>
      <c r="T556" s="91"/>
      <c r="U556" s="91"/>
      <c r="V556" s="91"/>
    </row>
    <row r="557" spans="1:22" ht="12.75">
      <c r="A557" s="91"/>
      <c r="B557" s="91"/>
      <c r="C557" s="91"/>
      <c r="D557" s="91"/>
      <c r="E557" s="91"/>
      <c r="F557" s="91"/>
      <c r="G557" s="91"/>
      <c r="H557" s="91"/>
      <c r="I557" s="91"/>
      <c r="J557" s="91"/>
      <c r="K557" s="91"/>
      <c r="L557" s="91"/>
      <c r="M557" s="91"/>
      <c r="N557" s="91"/>
      <c r="O557" s="91"/>
      <c r="P557" s="91"/>
      <c r="Q557" s="91"/>
      <c r="R557" s="91"/>
      <c r="S557" s="91"/>
      <c r="T557" s="91"/>
      <c r="U557" s="91"/>
      <c r="V557" s="91"/>
    </row>
    <row r="558" spans="1:22" ht="12.75">
      <c r="A558" s="91"/>
      <c r="B558" s="91"/>
      <c r="C558" s="91"/>
      <c r="D558" s="91"/>
      <c r="E558" s="91"/>
      <c r="F558" s="91"/>
      <c r="G558" s="91"/>
      <c r="H558" s="91"/>
      <c r="I558" s="91"/>
      <c r="J558" s="91"/>
      <c r="K558" s="91"/>
      <c r="L558" s="91"/>
      <c r="M558" s="91"/>
      <c r="N558" s="91"/>
      <c r="O558" s="91"/>
      <c r="P558" s="91"/>
      <c r="Q558" s="91"/>
      <c r="R558" s="91"/>
      <c r="S558" s="91"/>
      <c r="T558" s="91"/>
      <c r="U558" s="91"/>
      <c r="V558" s="91"/>
    </row>
    <row r="559" spans="1:22" ht="12.75">
      <c r="A559" s="91"/>
      <c r="B559" s="91"/>
      <c r="C559" s="91"/>
      <c r="D559" s="91"/>
      <c r="E559" s="91"/>
      <c r="F559" s="91"/>
      <c r="G559" s="91"/>
      <c r="H559" s="91"/>
      <c r="I559" s="91"/>
      <c r="J559" s="91"/>
      <c r="K559" s="91"/>
      <c r="L559" s="91"/>
      <c r="M559" s="91"/>
      <c r="N559" s="91"/>
      <c r="O559" s="91"/>
      <c r="P559" s="91"/>
      <c r="Q559" s="91"/>
      <c r="R559" s="91"/>
      <c r="S559" s="91"/>
      <c r="T559" s="91"/>
      <c r="U559" s="91"/>
      <c r="V559" s="91"/>
    </row>
    <row r="560" spans="1:22" ht="12.75">
      <c r="A560" s="91"/>
      <c r="B560" s="91"/>
      <c r="C560" s="91"/>
      <c r="D560" s="91"/>
      <c r="E560" s="91"/>
      <c r="F560" s="91"/>
      <c r="G560" s="91"/>
      <c r="H560" s="91"/>
      <c r="I560" s="91"/>
      <c r="J560" s="91"/>
      <c r="K560" s="91"/>
      <c r="L560" s="91"/>
      <c r="M560" s="91"/>
      <c r="N560" s="91"/>
      <c r="O560" s="91"/>
      <c r="P560" s="91"/>
      <c r="Q560" s="91"/>
      <c r="R560" s="91"/>
      <c r="S560" s="91"/>
      <c r="T560" s="91"/>
      <c r="U560" s="91"/>
      <c r="V560" s="91"/>
    </row>
    <row r="561" spans="1:22" ht="12.75">
      <c r="A561" s="91"/>
      <c r="B561" s="91"/>
      <c r="C561" s="91"/>
      <c r="D561" s="91"/>
      <c r="E561" s="91"/>
      <c r="F561" s="91"/>
      <c r="G561" s="91"/>
      <c r="H561" s="91"/>
      <c r="I561" s="91"/>
      <c r="J561" s="91"/>
      <c r="K561" s="91"/>
      <c r="L561" s="91"/>
      <c r="M561" s="91"/>
      <c r="N561" s="91"/>
      <c r="O561" s="91"/>
      <c r="P561" s="91"/>
      <c r="Q561" s="91"/>
      <c r="R561" s="91"/>
      <c r="S561" s="91"/>
      <c r="T561" s="91"/>
      <c r="U561" s="91"/>
      <c r="V561" s="91"/>
    </row>
    <row r="562" spans="1:22" ht="12.75">
      <c r="A562" s="91"/>
      <c r="B562" s="91"/>
      <c r="C562" s="91"/>
      <c r="D562" s="91"/>
      <c r="E562" s="91"/>
      <c r="F562" s="91"/>
      <c r="G562" s="91"/>
      <c r="H562" s="91"/>
      <c r="I562" s="91"/>
      <c r="J562" s="91"/>
      <c r="K562" s="91"/>
      <c r="L562" s="91"/>
      <c r="M562" s="91"/>
      <c r="N562" s="91"/>
      <c r="O562" s="91"/>
      <c r="P562" s="91"/>
      <c r="Q562" s="91"/>
      <c r="R562" s="91"/>
      <c r="S562" s="91"/>
      <c r="T562" s="91"/>
      <c r="U562" s="91"/>
      <c r="V562" s="91"/>
    </row>
    <row r="563" spans="1:22" ht="12.75">
      <c r="A563" s="91"/>
      <c r="B563" s="91"/>
      <c r="C563" s="91"/>
      <c r="D563" s="91"/>
      <c r="E563" s="91"/>
      <c r="F563" s="91"/>
      <c r="G563" s="91"/>
      <c r="H563" s="91"/>
      <c r="I563" s="91"/>
      <c r="J563" s="91"/>
      <c r="K563" s="91"/>
      <c r="L563" s="91"/>
      <c r="M563" s="91"/>
      <c r="N563" s="91"/>
      <c r="O563" s="91"/>
      <c r="P563" s="91"/>
      <c r="Q563" s="91"/>
      <c r="R563" s="91"/>
      <c r="S563" s="91"/>
      <c r="T563" s="91"/>
      <c r="U563" s="91"/>
      <c r="V563" s="91"/>
    </row>
    <row r="564" spans="1:22" ht="12.75">
      <c r="A564" s="91"/>
      <c r="B564" s="91"/>
      <c r="C564" s="91"/>
      <c r="D564" s="91"/>
      <c r="E564" s="91"/>
      <c r="F564" s="91"/>
      <c r="G564" s="91"/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</row>
    <row r="565" spans="1:22" ht="12.75">
      <c r="A565" s="91"/>
      <c r="B565" s="91"/>
      <c r="C565" s="91"/>
      <c r="D565" s="91"/>
      <c r="E565" s="91"/>
      <c r="F565" s="91"/>
      <c r="G565" s="91"/>
      <c r="H565" s="91"/>
      <c r="I565" s="91"/>
      <c r="J565" s="91"/>
      <c r="K565" s="91"/>
      <c r="L565" s="91"/>
      <c r="M565" s="91"/>
      <c r="N565" s="91"/>
      <c r="O565" s="91"/>
      <c r="P565" s="91"/>
      <c r="Q565" s="91"/>
      <c r="R565" s="91"/>
      <c r="S565" s="91"/>
      <c r="T565" s="91"/>
      <c r="U565" s="91"/>
      <c r="V565" s="91"/>
    </row>
    <row r="566" spans="1:22" ht="12.75">
      <c r="A566" s="91"/>
      <c r="B566" s="91"/>
      <c r="C566" s="91"/>
      <c r="D566" s="91"/>
      <c r="E566" s="91"/>
      <c r="F566" s="91"/>
      <c r="G566" s="91"/>
      <c r="H566" s="91"/>
      <c r="I566" s="91"/>
      <c r="J566" s="91"/>
      <c r="K566" s="91"/>
      <c r="L566" s="91"/>
      <c r="M566" s="91"/>
      <c r="N566" s="91"/>
      <c r="O566" s="91"/>
      <c r="P566" s="91"/>
      <c r="Q566" s="91"/>
      <c r="R566" s="91"/>
      <c r="S566" s="91"/>
      <c r="T566" s="91"/>
      <c r="U566" s="91"/>
      <c r="V566" s="91"/>
    </row>
    <row r="567" spans="1:22" ht="12.75">
      <c r="A567" s="91"/>
      <c r="B567" s="91"/>
      <c r="C567" s="91"/>
      <c r="D567" s="91"/>
      <c r="E567" s="91"/>
      <c r="F567" s="91"/>
      <c r="G567" s="91"/>
      <c r="H567" s="91"/>
      <c r="I567" s="91"/>
      <c r="J567" s="91"/>
      <c r="K567" s="91"/>
      <c r="L567" s="91"/>
      <c r="M567" s="91"/>
      <c r="N567" s="91"/>
      <c r="O567" s="91"/>
      <c r="P567" s="91"/>
      <c r="Q567" s="91"/>
      <c r="R567" s="91"/>
      <c r="S567" s="91"/>
      <c r="T567" s="91"/>
      <c r="U567" s="91"/>
      <c r="V567" s="91"/>
    </row>
    <row r="568" spans="1:22" ht="12.75">
      <c r="A568" s="91"/>
      <c r="B568" s="91"/>
      <c r="C568" s="91"/>
      <c r="D568" s="91"/>
      <c r="E568" s="91"/>
      <c r="F568" s="91"/>
      <c r="G568" s="91"/>
      <c r="H568" s="91"/>
      <c r="I568" s="91"/>
      <c r="J568" s="91"/>
      <c r="K568" s="91"/>
      <c r="L568" s="91"/>
      <c r="M568" s="91"/>
      <c r="N568" s="91"/>
      <c r="O568" s="91"/>
      <c r="P568" s="91"/>
      <c r="Q568" s="91"/>
      <c r="R568" s="91"/>
      <c r="S568" s="91"/>
      <c r="T568" s="91"/>
      <c r="U568" s="91"/>
      <c r="V568" s="91"/>
    </row>
    <row r="569" spans="1:22" ht="12.75">
      <c r="A569" s="91"/>
      <c r="B569" s="91"/>
      <c r="C569" s="91"/>
      <c r="D569" s="91"/>
      <c r="E569" s="91"/>
      <c r="F569" s="91"/>
      <c r="G569" s="91"/>
      <c r="H569" s="91"/>
      <c r="I569" s="91"/>
      <c r="J569" s="91"/>
      <c r="K569" s="91"/>
      <c r="L569" s="91"/>
      <c r="M569" s="91"/>
      <c r="N569" s="91"/>
      <c r="O569" s="91"/>
      <c r="P569" s="91"/>
      <c r="Q569" s="91"/>
      <c r="R569" s="91"/>
      <c r="S569" s="91"/>
      <c r="T569" s="91"/>
      <c r="U569" s="91"/>
      <c r="V569" s="91"/>
    </row>
    <row r="570" spans="1:22" ht="12.75">
      <c r="A570" s="91"/>
      <c r="B570" s="91"/>
      <c r="C570" s="91"/>
      <c r="D570" s="91"/>
      <c r="E570" s="91"/>
      <c r="F570" s="91"/>
      <c r="G570" s="91"/>
      <c r="H570" s="91"/>
      <c r="I570" s="91"/>
      <c r="J570" s="91"/>
      <c r="K570" s="91"/>
      <c r="L570" s="91"/>
      <c r="M570" s="91"/>
      <c r="N570" s="91"/>
      <c r="O570" s="91"/>
      <c r="P570" s="91"/>
      <c r="Q570" s="91"/>
      <c r="R570" s="91"/>
      <c r="S570" s="91"/>
      <c r="T570" s="91"/>
      <c r="U570" s="91"/>
      <c r="V570" s="91"/>
    </row>
    <row r="571" spans="1:22" ht="12.75">
      <c r="A571" s="91"/>
      <c r="B571" s="91"/>
      <c r="C571" s="91"/>
      <c r="D571" s="91"/>
      <c r="E571" s="91"/>
      <c r="F571" s="91"/>
      <c r="G571" s="91"/>
      <c r="H571" s="91"/>
      <c r="I571" s="91"/>
      <c r="J571" s="91"/>
      <c r="K571" s="91"/>
      <c r="L571" s="91"/>
      <c r="M571" s="91"/>
      <c r="N571" s="91"/>
      <c r="O571" s="91"/>
      <c r="P571" s="91"/>
      <c r="Q571" s="91"/>
      <c r="R571" s="91"/>
      <c r="S571" s="91"/>
      <c r="T571" s="91"/>
      <c r="U571" s="91"/>
      <c r="V571" s="91"/>
    </row>
    <row r="572" spans="1:22" ht="12.75">
      <c r="A572" s="91"/>
      <c r="B572" s="91"/>
      <c r="C572" s="91"/>
      <c r="D572" s="91"/>
      <c r="E572" s="91"/>
      <c r="F572" s="91"/>
      <c r="G572" s="91"/>
      <c r="H572" s="91"/>
      <c r="I572" s="91"/>
      <c r="J572" s="91"/>
      <c r="K572" s="91"/>
      <c r="L572" s="91"/>
      <c r="M572" s="91"/>
      <c r="N572" s="91"/>
      <c r="O572" s="91"/>
      <c r="P572" s="91"/>
      <c r="Q572" s="91"/>
      <c r="R572" s="91"/>
      <c r="S572" s="91"/>
      <c r="T572" s="91"/>
      <c r="U572" s="91"/>
      <c r="V572" s="91"/>
    </row>
    <row r="573" spans="1:22" ht="12.75">
      <c r="A573" s="91"/>
      <c r="B573" s="91"/>
      <c r="C573" s="91"/>
      <c r="D573" s="91"/>
      <c r="E573" s="91"/>
      <c r="F573" s="91"/>
      <c r="G573" s="91"/>
      <c r="H573" s="91"/>
      <c r="I573" s="91"/>
      <c r="J573" s="91"/>
      <c r="K573" s="91"/>
      <c r="L573" s="91"/>
      <c r="M573" s="91"/>
      <c r="N573" s="91"/>
      <c r="O573" s="91"/>
      <c r="P573" s="91"/>
      <c r="Q573" s="91"/>
      <c r="R573" s="91"/>
      <c r="S573" s="91"/>
      <c r="T573" s="91"/>
      <c r="U573" s="91"/>
      <c r="V573" s="91"/>
    </row>
    <row r="574" spans="1:22" ht="12.75">
      <c r="A574" s="91"/>
      <c r="B574" s="91"/>
      <c r="C574" s="91"/>
      <c r="D574" s="91"/>
      <c r="E574" s="91"/>
      <c r="F574" s="91"/>
      <c r="G574" s="91"/>
      <c r="H574" s="91"/>
      <c r="I574" s="91"/>
      <c r="J574" s="91"/>
      <c r="K574" s="91"/>
      <c r="L574" s="91"/>
      <c r="M574" s="91"/>
      <c r="N574" s="91"/>
      <c r="O574" s="91"/>
      <c r="P574" s="91"/>
      <c r="Q574" s="91"/>
      <c r="R574" s="91"/>
      <c r="S574" s="91"/>
      <c r="T574" s="91"/>
      <c r="U574" s="91"/>
      <c r="V574" s="91"/>
    </row>
    <row r="575" spans="1:22" ht="12.75">
      <c r="A575" s="91"/>
      <c r="B575" s="91"/>
      <c r="C575" s="91"/>
      <c r="D575" s="91"/>
      <c r="E575" s="91"/>
      <c r="F575" s="91"/>
      <c r="G575" s="91"/>
      <c r="H575" s="91"/>
      <c r="I575" s="91"/>
      <c r="J575" s="91"/>
      <c r="K575" s="91"/>
      <c r="L575" s="91"/>
      <c r="M575" s="91"/>
      <c r="N575" s="91"/>
      <c r="O575" s="91"/>
      <c r="P575" s="91"/>
      <c r="Q575" s="91"/>
      <c r="R575" s="91"/>
      <c r="S575" s="91"/>
      <c r="T575" s="91"/>
      <c r="U575" s="91"/>
      <c r="V575" s="91"/>
    </row>
    <row r="576" spans="1:22" ht="12.75">
      <c r="A576" s="91"/>
      <c r="B576" s="91"/>
      <c r="C576" s="91"/>
      <c r="D576" s="91"/>
      <c r="E576" s="91"/>
      <c r="F576" s="91"/>
      <c r="G576" s="91"/>
      <c r="H576" s="91"/>
      <c r="I576" s="91"/>
      <c r="J576" s="91"/>
      <c r="K576" s="91"/>
      <c r="L576" s="91"/>
      <c r="M576" s="91"/>
      <c r="N576" s="91"/>
      <c r="O576" s="91"/>
      <c r="P576" s="91"/>
      <c r="Q576" s="91"/>
      <c r="R576" s="91"/>
      <c r="S576" s="91"/>
      <c r="T576" s="91"/>
      <c r="U576" s="91"/>
      <c r="V576" s="91"/>
    </row>
    <row r="577" spans="1:22" ht="12.75">
      <c r="A577" s="91"/>
      <c r="B577" s="91"/>
      <c r="C577" s="91"/>
      <c r="D577" s="91"/>
      <c r="E577" s="91"/>
      <c r="F577" s="91"/>
      <c r="G577" s="91"/>
      <c r="H577" s="91"/>
      <c r="I577" s="91"/>
      <c r="J577" s="91"/>
      <c r="K577" s="91"/>
      <c r="L577" s="91"/>
      <c r="M577" s="91"/>
      <c r="N577" s="91"/>
      <c r="O577" s="91"/>
      <c r="P577" s="91"/>
      <c r="Q577" s="91"/>
      <c r="R577" s="91"/>
      <c r="S577" s="91"/>
      <c r="T577" s="91"/>
      <c r="U577" s="91"/>
      <c r="V577" s="91"/>
    </row>
    <row r="578" spans="1:22" ht="12.75">
      <c r="A578" s="91"/>
      <c r="B578" s="91"/>
      <c r="C578" s="91"/>
      <c r="D578" s="91"/>
      <c r="E578" s="91"/>
      <c r="F578" s="91"/>
      <c r="G578" s="91"/>
      <c r="H578" s="91"/>
      <c r="I578" s="91"/>
      <c r="J578" s="91"/>
      <c r="K578" s="91"/>
      <c r="L578" s="91"/>
      <c r="M578" s="91"/>
      <c r="N578" s="91"/>
      <c r="O578" s="91"/>
      <c r="P578" s="91"/>
      <c r="Q578" s="91"/>
      <c r="R578" s="91"/>
      <c r="S578" s="91"/>
      <c r="T578" s="91"/>
      <c r="U578" s="91"/>
      <c r="V578" s="91"/>
    </row>
    <row r="579" spans="1:22" ht="12.75">
      <c r="A579" s="91"/>
      <c r="B579" s="91"/>
      <c r="C579" s="91"/>
      <c r="D579" s="91"/>
      <c r="E579" s="91"/>
      <c r="F579" s="91"/>
      <c r="G579" s="91"/>
      <c r="H579" s="91"/>
      <c r="I579" s="91"/>
      <c r="J579" s="91"/>
      <c r="K579" s="91"/>
      <c r="L579" s="91"/>
      <c r="M579" s="91"/>
      <c r="N579" s="91"/>
      <c r="O579" s="91"/>
      <c r="P579" s="91"/>
      <c r="Q579" s="91"/>
      <c r="R579" s="91"/>
      <c r="S579" s="91"/>
      <c r="T579" s="91"/>
      <c r="U579" s="91"/>
      <c r="V579" s="91"/>
    </row>
    <row r="580" spans="1:22" ht="12.75">
      <c r="A580" s="91"/>
      <c r="B580" s="91"/>
      <c r="C580" s="91"/>
      <c r="D580" s="91"/>
      <c r="E580" s="91"/>
      <c r="F580" s="91"/>
      <c r="G580" s="91"/>
      <c r="H580" s="91"/>
      <c r="I580" s="91"/>
      <c r="J580" s="91"/>
      <c r="K580" s="91"/>
      <c r="L580" s="91"/>
      <c r="M580" s="91"/>
      <c r="N580" s="91"/>
      <c r="O580" s="91"/>
      <c r="P580" s="91"/>
      <c r="Q580" s="91"/>
      <c r="R580" s="91"/>
      <c r="S580" s="91"/>
      <c r="T580" s="91"/>
      <c r="U580" s="91"/>
      <c r="V580" s="91"/>
    </row>
    <row r="581" spans="1:22" ht="12.75">
      <c r="A581" s="91"/>
      <c r="B581" s="91"/>
      <c r="C581" s="91"/>
      <c r="D581" s="91"/>
      <c r="E581" s="91"/>
      <c r="F581" s="91"/>
      <c r="G581" s="91"/>
      <c r="H581" s="91"/>
      <c r="I581" s="91"/>
      <c r="J581" s="91"/>
      <c r="K581" s="91"/>
      <c r="L581" s="91"/>
      <c r="M581" s="91"/>
      <c r="N581" s="91"/>
      <c r="O581" s="91"/>
      <c r="P581" s="91"/>
      <c r="Q581" s="91"/>
      <c r="R581" s="91"/>
      <c r="S581" s="91"/>
      <c r="T581" s="91"/>
      <c r="U581" s="91"/>
      <c r="V581" s="91"/>
    </row>
    <row r="582" spans="1:22" ht="12.75">
      <c r="A582" s="91"/>
      <c r="B582" s="91"/>
      <c r="C582" s="91"/>
      <c r="D582" s="91"/>
      <c r="E582" s="91"/>
      <c r="F582" s="91"/>
      <c r="G582" s="91"/>
      <c r="H582" s="91"/>
      <c r="I582" s="91"/>
      <c r="J582" s="91"/>
      <c r="K582" s="91"/>
      <c r="L582" s="91"/>
      <c r="M582" s="91"/>
      <c r="N582" s="91"/>
      <c r="O582" s="91"/>
      <c r="P582" s="91"/>
      <c r="Q582" s="91"/>
      <c r="R582" s="91"/>
      <c r="S582" s="91"/>
      <c r="T582" s="91"/>
      <c r="U582" s="91"/>
      <c r="V582" s="91"/>
    </row>
    <row r="583" spans="1:22" ht="12.75">
      <c r="A583" s="91"/>
      <c r="B583" s="91"/>
      <c r="C583" s="91"/>
      <c r="D583" s="91"/>
      <c r="E583" s="91"/>
      <c r="F583" s="91"/>
      <c r="G583" s="91"/>
      <c r="H583" s="91"/>
      <c r="I583" s="91"/>
      <c r="J583" s="91"/>
      <c r="K583" s="91"/>
      <c r="L583" s="91"/>
      <c r="M583" s="91"/>
      <c r="N583" s="91"/>
      <c r="O583" s="91"/>
      <c r="P583" s="91"/>
      <c r="Q583" s="91"/>
      <c r="R583" s="91"/>
      <c r="S583" s="91"/>
      <c r="T583" s="91"/>
      <c r="U583" s="91"/>
      <c r="V583" s="91"/>
    </row>
    <row r="584" spans="1:22" ht="12.75">
      <c r="A584" s="91"/>
      <c r="B584" s="91"/>
      <c r="C584" s="91"/>
      <c r="D584" s="91"/>
      <c r="E584" s="91"/>
      <c r="F584" s="91"/>
      <c r="G584" s="91"/>
      <c r="H584" s="91"/>
      <c r="I584" s="91"/>
      <c r="J584" s="91"/>
      <c r="K584" s="91"/>
      <c r="L584" s="91"/>
      <c r="M584" s="91"/>
      <c r="N584" s="91"/>
      <c r="O584" s="91"/>
      <c r="P584" s="91"/>
      <c r="Q584" s="91"/>
      <c r="R584" s="91"/>
      <c r="S584" s="91"/>
      <c r="T584" s="91"/>
      <c r="U584" s="91"/>
      <c r="V584" s="91"/>
    </row>
    <row r="585" spans="1:22" ht="12.75">
      <c r="A585" s="91"/>
      <c r="B585" s="91"/>
      <c r="C585" s="91"/>
      <c r="D585" s="91"/>
      <c r="E585" s="91"/>
      <c r="F585" s="91"/>
      <c r="G585" s="91"/>
      <c r="H585" s="91"/>
      <c r="I585" s="91"/>
      <c r="J585" s="91"/>
      <c r="K585" s="91"/>
      <c r="L585" s="91"/>
      <c r="M585" s="91"/>
      <c r="N585" s="91"/>
      <c r="O585" s="91"/>
      <c r="P585" s="91"/>
      <c r="Q585" s="91"/>
      <c r="R585" s="91"/>
      <c r="S585" s="91"/>
      <c r="T585" s="91"/>
      <c r="U585" s="91"/>
      <c r="V585" s="91"/>
    </row>
    <row r="586" spans="1:22" ht="12.75">
      <c r="A586" s="91"/>
      <c r="B586" s="91"/>
      <c r="C586" s="91"/>
      <c r="D586" s="91"/>
      <c r="E586" s="91"/>
      <c r="F586" s="91"/>
      <c r="G586" s="91"/>
      <c r="H586" s="91"/>
      <c r="I586" s="91"/>
      <c r="J586" s="91"/>
      <c r="K586" s="91"/>
      <c r="L586" s="91"/>
      <c r="M586" s="91"/>
      <c r="N586" s="91"/>
      <c r="O586" s="91"/>
      <c r="P586" s="91"/>
      <c r="Q586" s="91"/>
      <c r="R586" s="91"/>
      <c r="S586" s="91"/>
      <c r="T586" s="91"/>
      <c r="U586" s="91"/>
      <c r="V586" s="91"/>
    </row>
    <row r="587" spans="1:22" ht="12.75">
      <c r="A587" s="91"/>
      <c r="B587" s="91"/>
      <c r="C587" s="91"/>
      <c r="D587" s="91"/>
      <c r="E587" s="91"/>
      <c r="F587" s="91"/>
      <c r="G587" s="91"/>
      <c r="H587" s="91"/>
      <c r="I587" s="91"/>
      <c r="J587" s="91"/>
      <c r="K587" s="91"/>
      <c r="L587" s="91"/>
      <c r="M587" s="91"/>
      <c r="N587" s="91"/>
      <c r="O587" s="91"/>
      <c r="P587" s="91"/>
      <c r="Q587" s="91"/>
      <c r="R587" s="91"/>
      <c r="S587" s="91"/>
      <c r="T587" s="91"/>
      <c r="U587" s="91"/>
      <c r="V587" s="91"/>
    </row>
    <row r="588" spans="1:22" ht="12.75">
      <c r="A588" s="91"/>
      <c r="B588" s="91"/>
      <c r="C588" s="91"/>
      <c r="D588" s="91"/>
      <c r="E588" s="91"/>
      <c r="F588" s="91"/>
      <c r="G588" s="91"/>
      <c r="H588" s="91"/>
      <c r="I588" s="91"/>
      <c r="J588" s="91"/>
      <c r="K588" s="91"/>
      <c r="L588" s="91"/>
      <c r="M588" s="91"/>
      <c r="N588" s="91"/>
      <c r="O588" s="91"/>
      <c r="P588" s="91"/>
      <c r="Q588" s="91"/>
      <c r="R588" s="91"/>
      <c r="S588" s="91"/>
      <c r="T588" s="91"/>
      <c r="U588" s="91"/>
      <c r="V588" s="91"/>
    </row>
    <row r="589" spans="1:22" ht="12.75">
      <c r="A589" s="91"/>
      <c r="B589" s="91"/>
      <c r="C589" s="91"/>
      <c r="D589" s="91"/>
      <c r="E589" s="91"/>
      <c r="F589" s="91"/>
      <c r="G589" s="91"/>
      <c r="H589" s="91"/>
      <c r="I589" s="91"/>
      <c r="J589" s="91"/>
      <c r="K589" s="91"/>
      <c r="L589" s="91"/>
      <c r="M589" s="91"/>
      <c r="N589" s="91"/>
      <c r="O589" s="91"/>
      <c r="P589" s="91"/>
      <c r="Q589" s="91"/>
      <c r="R589" s="91"/>
      <c r="S589" s="91"/>
      <c r="T589" s="91"/>
      <c r="U589" s="91"/>
      <c r="V589" s="91"/>
    </row>
    <row r="590" spans="1:22" ht="12.75">
      <c r="A590" s="91"/>
      <c r="B590" s="91"/>
      <c r="C590" s="91"/>
      <c r="D590" s="91"/>
      <c r="E590" s="91"/>
      <c r="F590" s="91"/>
      <c r="G590" s="91"/>
      <c r="H590" s="91"/>
      <c r="I590" s="91"/>
      <c r="J590" s="91"/>
      <c r="K590" s="91"/>
      <c r="L590" s="91"/>
      <c r="M590" s="91"/>
      <c r="N590" s="91"/>
      <c r="O590" s="91"/>
      <c r="P590" s="91"/>
      <c r="Q590" s="91"/>
      <c r="R590" s="91"/>
      <c r="S590" s="91"/>
      <c r="T590" s="91"/>
      <c r="U590" s="91"/>
      <c r="V590" s="91"/>
    </row>
    <row r="591" spans="1:22" ht="12.75">
      <c r="A591" s="91"/>
      <c r="B591" s="91"/>
      <c r="C591" s="91"/>
      <c r="D591" s="91"/>
      <c r="E591" s="91"/>
      <c r="F591" s="91"/>
      <c r="G591" s="91"/>
      <c r="H591" s="91"/>
      <c r="I591" s="91"/>
      <c r="J591" s="91"/>
      <c r="K591" s="91"/>
      <c r="L591" s="91"/>
      <c r="M591" s="91"/>
      <c r="N591" s="91"/>
      <c r="O591" s="91"/>
      <c r="P591" s="91"/>
      <c r="Q591" s="91"/>
      <c r="R591" s="91"/>
      <c r="S591" s="91"/>
      <c r="T591" s="91"/>
      <c r="U591" s="91"/>
      <c r="V591" s="91"/>
    </row>
    <row r="592" spans="1:22" ht="12.75">
      <c r="A592" s="91"/>
      <c r="B592" s="91"/>
      <c r="C592" s="91"/>
      <c r="D592" s="91"/>
      <c r="E592" s="91"/>
      <c r="F592" s="91"/>
      <c r="G592" s="91"/>
      <c r="H592" s="91"/>
      <c r="I592" s="91"/>
      <c r="J592" s="91"/>
      <c r="K592" s="91"/>
      <c r="L592" s="91"/>
      <c r="M592" s="91"/>
      <c r="N592" s="91"/>
      <c r="O592" s="91"/>
      <c r="P592" s="91"/>
      <c r="Q592" s="91"/>
      <c r="R592" s="91"/>
      <c r="S592" s="91"/>
      <c r="T592" s="91"/>
      <c r="U592" s="91"/>
      <c r="V592" s="91"/>
    </row>
    <row r="593" spans="1:22" ht="12.75">
      <c r="A593" s="91"/>
      <c r="B593" s="91"/>
      <c r="C593" s="91"/>
      <c r="D593" s="91"/>
      <c r="E593" s="91"/>
      <c r="F593" s="91"/>
      <c r="G593" s="91"/>
      <c r="H593" s="91"/>
      <c r="I593" s="91"/>
      <c r="J593" s="91"/>
      <c r="K593" s="91"/>
      <c r="L593" s="91"/>
      <c r="M593" s="91"/>
      <c r="N593" s="91"/>
      <c r="O593" s="91"/>
      <c r="P593" s="91"/>
      <c r="Q593" s="91"/>
      <c r="R593" s="91"/>
      <c r="S593" s="91"/>
      <c r="T593" s="91"/>
      <c r="U593" s="91"/>
      <c r="V593" s="91"/>
    </row>
    <row r="594" spans="1:22" ht="12.75">
      <c r="A594" s="91"/>
      <c r="B594" s="91"/>
      <c r="C594" s="91"/>
      <c r="D594" s="91"/>
      <c r="E594" s="91"/>
      <c r="F594" s="91"/>
      <c r="G594" s="91"/>
      <c r="H594" s="91"/>
      <c r="I594" s="91"/>
      <c r="J594" s="91"/>
      <c r="K594" s="91"/>
      <c r="L594" s="91"/>
      <c r="M594" s="91"/>
      <c r="N594" s="91"/>
      <c r="O594" s="91"/>
      <c r="P594" s="91"/>
      <c r="Q594" s="91"/>
      <c r="R594" s="91"/>
      <c r="S594" s="91"/>
      <c r="T594" s="91"/>
      <c r="U594" s="91"/>
      <c r="V594" s="91"/>
    </row>
    <row r="595" spans="1:22" ht="12.75">
      <c r="A595" s="91"/>
      <c r="B595" s="91"/>
      <c r="C595" s="91"/>
      <c r="D595" s="91"/>
      <c r="E595" s="91"/>
      <c r="F595" s="91"/>
      <c r="G595" s="91"/>
      <c r="H595" s="91"/>
      <c r="I595" s="91"/>
      <c r="J595" s="91"/>
      <c r="K595" s="91"/>
      <c r="L595" s="91"/>
      <c r="M595" s="91"/>
      <c r="N595" s="91"/>
      <c r="O595" s="91"/>
      <c r="P595" s="91"/>
      <c r="Q595" s="91"/>
      <c r="R595" s="91"/>
      <c r="S595" s="91"/>
      <c r="T595" s="91"/>
      <c r="U595" s="91"/>
      <c r="V595" s="91"/>
    </row>
    <row r="596" spans="1:22" ht="12.75">
      <c r="A596" s="91"/>
      <c r="B596" s="91"/>
      <c r="C596" s="91"/>
      <c r="D596" s="91"/>
      <c r="E596" s="91"/>
      <c r="F596" s="91"/>
      <c r="G596" s="91"/>
      <c r="H596" s="91"/>
      <c r="I596" s="91"/>
      <c r="J596" s="91"/>
      <c r="K596" s="91"/>
      <c r="L596" s="91"/>
      <c r="M596" s="91"/>
      <c r="N596" s="91"/>
      <c r="O596" s="91"/>
      <c r="P596" s="91"/>
      <c r="Q596" s="91"/>
      <c r="R596" s="91"/>
      <c r="S596" s="91"/>
      <c r="T596" s="91"/>
      <c r="U596" s="91"/>
      <c r="V596" s="91"/>
    </row>
    <row r="597" spans="1:22" ht="12.75">
      <c r="A597" s="91"/>
      <c r="B597" s="91"/>
      <c r="C597" s="91"/>
      <c r="D597" s="91"/>
      <c r="E597" s="91"/>
      <c r="F597" s="91"/>
      <c r="G597" s="91"/>
      <c r="H597" s="91"/>
      <c r="I597" s="91"/>
      <c r="J597" s="91"/>
      <c r="K597" s="91"/>
      <c r="L597" s="91"/>
      <c r="M597" s="91"/>
      <c r="N597" s="91"/>
      <c r="O597" s="91"/>
      <c r="P597" s="91"/>
      <c r="Q597" s="91"/>
      <c r="R597" s="91"/>
      <c r="S597" s="91"/>
      <c r="T597" s="91"/>
      <c r="U597" s="91"/>
      <c r="V597" s="91"/>
    </row>
    <row r="598" spans="1:22" ht="12.75">
      <c r="A598" s="91"/>
      <c r="B598" s="91"/>
      <c r="C598" s="91"/>
      <c r="D598" s="91"/>
      <c r="E598" s="91"/>
      <c r="F598" s="91"/>
      <c r="G598" s="91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</row>
    <row r="599" spans="1:22" ht="12.75">
      <c r="A599" s="91"/>
      <c r="B599" s="91"/>
      <c r="C599" s="91"/>
      <c r="D599" s="91"/>
      <c r="E599" s="91"/>
      <c r="F599" s="91"/>
      <c r="G599" s="91"/>
      <c r="H599" s="91"/>
      <c r="I599" s="91"/>
      <c r="J599" s="91"/>
      <c r="K599" s="91"/>
      <c r="L599" s="91"/>
      <c r="M599" s="91"/>
      <c r="N599" s="91"/>
      <c r="O599" s="91"/>
      <c r="P599" s="91"/>
      <c r="Q599" s="91"/>
      <c r="R599" s="91"/>
      <c r="S599" s="91"/>
      <c r="T599" s="91"/>
      <c r="U599" s="91"/>
      <c r="V599" s="91"/>
    </row>
    <row r="600" spans="1:22" ht="12.75">
      <c r="A600" s="91"/>
      <c r="B600" s="91"/>
      <c r="C600" s="91"/>
      <c r="D600" s="91"/>
      <c r="E600" s="91"/>
      <c r="F600" s="91"/>
      <c r="G600" s="91"/>
      <c r="H600" s="91"/>
      <c r="I600" s="91"/>
      <c r="J600" s="91"/>
      <c r="K600" s="91"/>
      <c r="L600" s="91"/>
      <c r="M600" s="91"/>
      <c r="N600" s="91"/>
      <c r="O600" s="91"/>
      <c r="P600" s="91"/>
      <c r="Q600" s="91"/>
      <c r="R600" s="91"/>
      <c r="S600" s="91"/>
      <c r="T600" s="91"/>
      <c r="U600" s="91"/>
      <c r="V600" s="91"/>
    </row>
    <row r="601" spans="1:22" ht="12.75">
      <c r="A601" s="91"/>
      <c r="B601" s="91"/>
      <c r="C601" s="91"/>
      <c r="D601" s="91"/>
      <c r="E601" s="91"/>
      <c r="F601" s="91"/>
      <c r="G601" s="91"/>
      <c r="H601" s="91"/>
      <c r="I601" s="91"/>
      <c r="J601" s="91"/>
      <c r="K601" s="91"/>
      <c r="L601" s="91"/>
      <c r="M601" s="91"/>
      <c r="N601" s="91"/>
      <c r="O601" s="91"/>
      <c r="P601" s="91"/>
      <c r="Q601" s="91"/>
      <c r="R601" s="91"/>
      <c r="S601" s="91"/>
      <c r="T601" s="91"/>
      <c r="U601" s="91"/>
      <c r="V601" s="91"/>
    </row>
    <row r="602" spans="1:22" ht="12.75">
      <c r="A602" s="91"/>
      <c r="B602" s="91"/>
      <c r="C602" s="91"/>
      <c r="D602" s="91"/>
      <c r="E602" s="91"/>
      <c r="F602" s="91"/>
      <c r="G602" s="91"/>
      <c r="H602" s="91"/>
      <c r="I602" s="91"/>
      <c r="J602" s="91"/>
      <c r="K602" s="91"/>
      <c r="L602" s="91"/>
      <c r="M602" s="91"/>
      <c r="N602" s="91"/>
      <c r="O602" s="91"/>
      <c r="P602" s="91"/>
      <c r="Q602" s="91"/>
      <c r="R602" s="91"/>
      <c r="S602" s="91"/>
      <c r="T602" s="91"/>
      <c r="U602" s="91"/>
      <c r="V602" s="91"/>
    </row>
    <row r="603" spans="1:22" ht="12.75">
      <c r="A603" s="91"/>
      <c r="B603" s="91"/>
      <c r="C603" s="91"/>
      <c r="D603" s="91"/>
      <c r="E603" s="91"/>
      <c r="F603" s="91"/>
      <c r="G603" s="91"/>
      <c r="H603" s="91"/>
      <c r="I603" s="91"/>
      <c r="J603" s="91"/>
      <c r="K603" s="91"/>
      <c r="L603" s="91"/>
      <c r="M603" s="91"/>
      <c r="N603" s="91"/>
      <c r="O603" s="91"/>
      <c r="P603" s="91"/>
      <c r="Q603" s="91"/>
      <c r="R603" s="91"/>
      <c r="S603" s="91"/>
      <c r="T603" s="91"/>
      <c r="U603" s="91"/>
      <c r="V603" s="91"/>
    </row>
    <row r="604" spans="1:22" ht="12.75">
      <c r="A604" s="91"/>
      <c r="B604" s="91"/>
      <c r="C604" s="91"/>
      <c r="D604" s="91"/>
      <c r="E604" s="91"/>
      <c r="F604" s="91"/>
      <c r="G604" s="91"/>
      <c r="H604" s="91"/>
      <c r="I604" s="91"/>
      <c r="J604" s="91"/>
      <c r="K604" s="91"/>
      <c r="L604" s="91"/>
      <c r="M604" s="91"/>
      <c r="N604" s="91"/>
      <c r="O604" s="91"/>
      <c r="P604" s="91"/>
      <c r="Q604" s="91"/>
      <c r="R604" s="91"/>
      <c r="S604" s="91"/>
      <c r="T604" s="91"/>
      <c r="U604" s="91"/>
      <c r="V604" s="91"/>
    </row>
    <row r="605" spans="1:22" ht="12.75">
      <c r="A605" s="91"/>
      <c r="B605" s="91"/>
      <c r="C605" s="91"/>
      <c r="D605" s="91"/>
      <c r="E605" s="91"/>
      <c r="F605" s="91"/>
      <c r="G605" s="91"/>
      <c r="H605" s="91"/>
      <c r="I605" s="91"/>
      <c r="J605" s="91"/>
      <c r="K605" s="91"/>
      <c r="L605" s="91"/>
      <c r="M605" s="91"/>
      <c r="N605" s="91"/>
      <c r="O605" s="91"/>
      <c r="P605" s="91"/>
      <c r="Q605" s="91"/>
      <c r="R605" s="91"/>
      <c r="S605" s="91"/>
      <c r="T605" s="91"/>
      <c r="U605" s="91"/>
      <c r="V605" s="91"/>
    </row>
    <row r="606" spans="1:22" ht="12.75">
      <c r="A606" s="91"/>
      <c r="B606" s="91"/>
      <c r="C606" s="91"/>
      <c r="D606" s="91"/>
      <c r="E606" s="91"/>
      <c r="F606" s="91"/>
      <c r="G606" s="91"/>
      <c r="H606" s="91"/>
      <c r="I606" s="91"/>
      <c r="J606" s="91"/>
      <c r="K606" s="91"/>
      <c r="L606" s="91"/>
      <c r="M606" s="91"/>
      <c r="N606" s="91"/>
      <c r="O606" s="91"/>
      <c r="P606" s="91"/>
      <c r="Q606" s="91"/>
      <c r="R606" s="91"/>
      <c r="S606" s="91"/>
      <c r="T606" s="91"/>
      <c r="U606" s="91"/>
      <c r="V606" s="91"/>
    </row>
    <row r="607" spans="1:22" ht="12.75">
      <c r="A607" s="91"/>
      <c r="B607" s="91"/>
      <c r="C607" s="91"/>
      <c r="D607" s="91"/>
      <c r="E607" s="91"/>
      <c r="F607" s="91"/>
      <c r="G607" s="91"/>
      <c r="H607" s="91"/>
      <c r="I607" s="91"/>
      <c r="J607" s="91"/>
      <c r="K607" s="91"/>
      <c r="L607" s="91"/>
      <c r="M607" s="91"/>
      <c r="N607" s="91"/>
      <c r="O607" s="91"/>
      <c r="P607" s="91"/>
      <c r="Q607" s="91"/>
      <c r="R607" s="91"/>
      <c r="S607" s="91"/>
      <c r="T607" s="91"/>
      <c r="U607" s="91"/>
      <c r="V607" s="91"/>
    </row>
    <row r="608" spans="1:22" ht="12.75">
      <c r="A608" s="91"/>
      <c r="B608" s="91"/>
      <c r="C608" s="91"/>
      <c r="D608" s="91"/>
      <c r="E608" s="91"/>
      <c r="F608" s="91"/>
      <c r="G608" s="91"/>
      <c r="H608" s="91"/>
      <c r="I608" s="91"/>
      <c r="J608" s="91"/>
      <c r="K608" s="91"/>
      <c r="L608" s="91"/>
      <c r="M608" s="91"/>
      <c r="N608" s="91"/>
      <c r="O608" s="91"/>
      <c r="P608" s="91"/>
      <c r="Q608" s="91"/>
      <c r="R608" s="91"/>
      <c r="S608" s="91"/>
      <c r="T608" s="91"/>
      <c r="U608" s="91"/>
      <c r="V608" s="91"/>
    </row>
    <row r="609" spans="1:22" ht="12.75">
      <c r="A609" s="91"/>
      <c r="B609" s="91"/>
      <c r="C609" s="91"/>
      <c r="D609" s="91"/>
      <c r="E609" s="91"/>
      <c r="F609" s="91"/>
      <c r="G609" s="91"/>
      <c r="H609" s="91"/>
      <c r="I609" s="91"/>
      <c r="J609" s="91"/>
      <c r="K609" s="91"/>
      <c r="L609" s="91"/>
      <c r="M609" s="91"/>
      <c r="N609" s="91"/>
      <c r="O609" s="91"/>
      <c r="P609" s="91"/>
      <c r="Q609" s="91"/>
      <c r="R609" s="91"/>
      <c r="S609" s="91"/>
      <c r="T609" s="91"/>
      <c r="U609" s="91"/>
      <c r="V609" s="91"/>
    </row>
    <row r="610" spans="1:22" ht="12.75">
      <c r="A610" s="91"/>
      <c r="B610" s="91"/>
      <c r="C610" s="91"/>
      <c r="D610" s="91"/>
      <c r="E610" s="91"/>
      <c r="F610" s="91"/>
      <c r="G610" s="91"/>
      <c r="H610" s="91"/>
      <c r="I610" s="91"/>
      <c r="J610" s="91"/>
      <c r="K610" s="91"/>
      <c r="L610" s="91"/>
      <c r="M610" s="91"/>
      <c r="N610" s="91"/>
      <c r="O610" s="91"/>
      <c r="P610" s="91"/>
      <c r="Q610" s="91"/>
      <c r="R610" s="91"/>
      <c r="S610" s="91"/>
      <c r="T610" s="91"/>
      <c r="U610" s="91"/>
      <c r="V610" s="91"/>
    </row>
    <row r="611" spans="1:22" ht="12.75">
      <c r="A611" s="91"/>
      <c r="B611" s="91"/>
      <c r="C611" s="91"/>
      <c r="D611" s="91"/>
      <c r="E611" s="91"/>
      <c r="F611" s="91"/>
      <c r="G611" s="91"/>
      <c r="H611" s="91"/>
      <c r="I611" s="91"/>
      <c r="J611" s="91"/>
      <c r="K611" s="91"/>
      <c r="L611" s="91"/>
      <c r="M611" s="91"/>
      <c r="N611" s="91"/>
      <c r="O611" s="91"/>
      <c r="P611" s="91"/>
      <c r="Q611" s="91"/>
      <c r="R611" s="91"/>
      <c r="S611" s="91"/>
      <c r="T611" s="91"/>
      <c r="U611" s="91"/>
      <c r="V611" s="91"/>
    </row>
    <row r="612" spans="1:22" ht="12.75">
      <c r="A612" s="91"/>
      <c r="B612" s="91"/>
      <c r="C612" s="91"/>
      <c r="D612" s="91"/>
      <c r="E612" s="91"/>
      <c r="F612" s="91"/>
      <c r="G612" s="91"/>
      <c r="H612" s="91"/>
      <c r="I612" s="91"/>
      <c r="J612" s="91"/>
      <c r="K612" s="91"/>
      <c r="L612" s="91"/>
      <c r="M612" s="91"/>
      <c r="N612" s="91"/>
      <c r="O612" s="91"/>
      <c r="P612" s="91"/>
      <c r="Q612" s="91"/>
      <c r="R612" s="91"/>
      <c r="S612" s="91"/>
      <c r="T612" s="91"/>
      <c r="U612" s="91"/>
      <c r="V612" s="91"/>
    </row>
    <row r="613" spans="1:22" ht="12.75">
      <c r="A613" s="91"/>
      <c r="B613" s="91"/>
      <c r="C613" s="91"/>
      <c r="D613" s="91"/>
      <c r="E613" s="91"/>
      <c r="F613" s="91"/>
      <c r="G613" s="91"/>
      <c r="H613" s="91"/>
      <c r="I613" s="91"/>
      <c r="J613" s="91"/>
      <c r="K613" s="91"/>
      <c r="L613" s="91"/>
      <c r="M613" s="91"/>
      <c r="N613" s="91"/>
      <c r="O613" s="91"/>
      <c r="P613" s="91"/>
      <c r="Q613" s="91"/>
      <c r="R613" s="91"/>
      <c r="S613" s="91"/>
      <c r="T613" s="91"/>
      <c r="U613" s="91"/>
      <c r="V613" s="91"/>
    </row>
    <row r="614" spans="1:22" ht="12.75">
      <c r="A614" s="91"/>
      <c r="B614" s="91"/>
      <c r="C614" s="91"/>
      <c r="D614" s="91"/>
      <c r="E614" s="91"/>
      <c r="F614" s="91"/>
      <c r="G614" s="91"/>
      <c r="H614" s="91"/>
      <c r="I614" s="91"/>
      <c r="J614" s="91"/>
      <c r="K614" s="91"/>
      <c r="L614" s="91"/>
      <c r="M614" s="91"/>
      <c r="N614" s="91"/>
      <c r="O614" s="91"/>
      <c r="P614" s="91"/>
      <c r="Q614" s="91"/>
      <c r="R614" s="91"/>
      <c r="S614" s="91"/>
      <c r="T614" s="91"/>
      <c r="U614" s="91"/>
      <c r="V614" s="91"/>
    </row>
    <row r="615" spans="1:22" ht="12.75">
      <c r="A615" s="91"/>
      <c r="B615" s="91"/>
      <c r="C615" s="91"/>
      <c r="D615" s="91"/>
      <c r="E615" s="91"/>
      <c r="F615" s="91"/>
      <c r="G615" s="91"/>
      <c r="H615" s="91"/>
      <c r="I615" s="91"/>
      <c r="J615" s="91"/>
      <c r="K615" s="91"/>
      <c r="L615" s="91"/>
      <c r="M615" s="91"/>
      <c r="N615" s="91"/>
      <c r="O615" s="91"/>
      <c r="P615" s="91"/>
      <c r="Q615" s="91"/>
      <c r="R615" s="91"/>
      <c r="S615" s="91"/>
      <c r="T615" s="91"/>
      <c r="U615" s="91"/>
      <c r="V615" s="91"/>
    </row>
    <row r="616" spans="1:22" ht="12.75">
      <c r="A616" s="91"/>
      <c r="B616" s="91"/>
      <c r="C616" s="91"/>
      <c r="D616" s="91"/>
      <c r="E616" s="91"/>
      <c r="F616" s="91"/>
      <c r="G616" s="91"/>
      <c r="H616" s="91"/>
      <c r="I616" s="91"/>
      <c r="J616" s="91"/>
      <c r="K616" s="91"/>
      <c r="L616" s="91"/>
      <c r="M616" s="91"/>
      <c r="N616" s="91"/>
      <c r="O616" s="91"/>
      <c r="P616" s="91"/>
      <c r="Q616" s="91"/>
      <c r="R616" s="91"/>
      <c r="S616" s="91"/>
      <c r="T616" s="91"/>
      <c r="U616" s="91"/>
      <c r="V616" s="91"/>
    </row>
    <row r="617" spans="1:22" ht="12.75">
      <c r="A617" s="91"/>
      <c r="B617" s="91"/>
      <c r="C617" s="91"/>
      <c r="D617" s="91"/>
      <c r="E617" s="91"/>
      <c r="F617" s="91"/>
      <c r="G617" s="91"/>
      <c r="H617" s="91"/>
      <c r="I617" s="91"/>
      <c r="J617" s="91"/>
      <c r="K617" s="91"/>
      <c r="L617" s="91"/>
      <c r="M617" s="91"/>
      <c r="N617" s="91"/>
      <c r="O617" s="91"/>
      <c r="P617" s="91"/>
      <c r="Q617" s="91"/>
      <c r="R617" s="91"/>
      <c r="S617" s="91"/>
      <c r="T617" s="91"/>
      <c r="U617" s="91"/>
      <c r="V617" s="91"/>
    </row>
    <row r="618" spans="1:22" ht="12.75">
      <c r="A618" s="91"/>
      <c r="B618" s="91"/>
      <c r="C618" s="91"/>
      <c r="D618" s="91"/>
      <c r="E618" s="91"/>
      <c r="F618" s="91"/>
      <c r="G618" s="91"/>
      <c r="H618" s="91"/>
      <c r="I618" s="91"/>
      <c r="J618" s="91"/>
      <c r="K618" s="91"/>
      <c r="L618" s="91"/>
      <c r="M618" s="91"/>
      <c r="N618" s="91"/>
      <c r="O618" s="91"/>
      <c r="P618" s="91"/>
      <c r="Q618" s="91"/>
      <c r="R618" s="91"/>
      <c r="S618" s="91"/>
      <c r="T618" s="91"/>
      <c r="U618" s="91"/>
      <c r="V618" s="91"/>
    </row>
    <row r="619" spans="1:22" ht="12.75">
      <c r="A619" s="91"/>
      <c r="B619" s="91"/>
      <c r="C619" s="91"/>
      <c r="D619" s="91"/>
      <c r="E619" s="91"/>
      <c r="F619" s="91"/>
      <c r="G619" s="91"/>
      <c r="H619" s="91"/>
      <c r="I619" s="91"/>
      <c r="J619" s="91"/>
      <c r="K619" s="91"/>
      <c r="L619" s="91"/>
      <c r="M619" s="91"/>
      <c r="N619" s="91"/>
      <c r="O619" s="91"/>
      <c r="P619" s="91"/>
      <c r="Q619" s="91"/>
      <c r="R619" s="91"/>
      <c r="S619" s="91"/>
      <c r="T619" s="91"/>
      <c r="U619" s="91"/>
      <c r="V619" s="91"/>
    </row>
    <row r="620" spans="1:22" ht="12.75">
      <c r="A620" s="91"/>
      <c r="B620" s="91"/>
      <c r="C620" s="91"/>
      <c r="D620" s="91"/>
      <c r="E620" s="91"/>
      <c r="F620" s="91"/>
      <c r="G620" s="91"/>
      <c r="H620" s="91"/>
      <c r="I620" s="91"/>
      <c r="J620" s="91"/>
      <c r="K620" s="91"/>
      <c r="L620" s="91"/>
      <c r="M620" s="91"/>
      <c r="N620" s="91"/>
      <c r="O620" s="91"/>
      <c r="P620" s="91"/>
      <c r="Q620" s="91"/>
      <c r="R620" s="91"/>
      <c r="S620" s="91"/>
      <c r="T620" s="91"/>
      <c r="U620" s="91"/>
      <c r="V620" s="91"/>
    </row>
    <row r="621" spans="1:22" ht="12.75">
      <c r="A621" s="91"/>
      <c r="B621" s="91"/>
      <c r="C621" s="91"/>
      <c r="D621" s="91"/>
      <c r="E621" s="91"/>
      <c r="F621" s="91"/>
      <c r="G621" s="91"/>
      <c r="H621" s="91"/>
      <c r="I621" s="91"/>
      <c r="J621" s="91"/>
      <c r="K621" s="91"/>
      <c r="L621" s="91"/>
      <c r="M621" s="91"/>
      <c r="N621" s="91"/>
      <c r="O621" s="91"/>
      <c r="P621" s="91"/>
      <c r="Q621" s="91"/>
      <c r="R621" s="91"/>
      <c r="S621" s="91"/>
      <c r="T621" s="91"/>
      <c r="U621" s="91"/>
      <c r="V621" s="91"/>
    </row>
    <row r="622" spans="1:22" ht="12.75">
      <c r="A622" s="91"/>
      <c r="B622" s="91"/>
      <c r="C622" s="91"/>
      <c r="D622" s="91"/>
      <c r="E622" s="91"/>
      <c r="F622" s="91"/>
      <c r="G622" s="91"/>
      <c r="H622" s="91"/>
      <c r="I622" s="91"/>
      <c r="J622" s="91"/>
      <c r="K622" s="91"/>
      <c r="L622" s="91"/>
      <c r="M622" s="91"/>
      <c r="N622" s="91"/>
      <c r="O622" s="91"/>
      <c r="P622" s="91"/>
      <c r="Q622" s="91"/>
      <c r="R622" s="91"/>
      <c r="S622" s="91"/>
      <c r="T622" s="91"/>
      <c r="U622" s="91"/>
      <c r="V622" s="91"/>
    </row>
    <row r="623" spans="1:22" ht="12.75">
      <c r="A623" s="91"/>
      <c r="B623" s="91"/>
      <c r="C623" s="91"/>
      <c r="D623" s="91"/>
      <c r="E623" s="91"/>
      <c r="F623" s="91"/>
      <c r="G623" s="91"/>
      <c r="H623" s="91"/>
      <c r="I623" s="91"/>
      <c r="J623" s="91"/>
      <c r="K623" s="91"/>
      <c r="L623" s="91"/>
      <c r="M623" s="91"/>
      <c r="N623" s="91"/>
      <c r="O623" s="91"/>
      <c r="P623" s="91"/>
      <c r="Q623" s="91"/>
      <c r="R623" s="91"/>
      <c r="S623" s="91"/>
      <c r="T623" s="91"/>
      <c r="U623" s="91"/>
      <c r="V623" s="91"/>
    </row>
    <row r="624" spans="1:22" ht="12.75">
      <c r="A624" s="91"/>
      <c r="B624" s="91"/>
      <c r="C624" s="91"/>
      <c r="D624" s="91"/>
      <c r="E624" s="91"/>
      <c r="F624" s="91"/>
      <c r="G624" s="91"/>
      <c r="H624" s="91"/>
      <c r="I624" s="91"/>
      <c r="J624" s="91"/>
      <c r="K624" s="91"/>
      <c r="L624" s="91"/>
      <c r="M624" s="91"/>
      <c r="N624" s="91"/>
      <c r="O624" s="91"/>
      <c r="P624" s="91"/>
      <c r="Q624" s="91"/>
      <c r="R624" s="91"/>
      <c r="S624" s="91"/>
      <c r="T624" s="91"/>
      <c r="U624" s="91"/>
      <c r="V624" s="91"/>
    </row>
    <row r="625" spans="1:22" ht="12.75">
      <c r="A625" s="91"/>
      <c r="B625" s="91"/>
      <c r="C625" s="91"/>
      <c r="D625" s="91"/>
      <c r="E625" s="91"/>
      <c r="F625" s="91"/>
      <c r="G625" s="91"/>
      <c r="H625" s="91"/>
      <c r="I625" s="91"/>
      <c r="J625" s="91"/>
      <c r="K625" s="91"/>
      <c r="L625" s="91"/>
      <c r="M625" s="91"/>
      <c r="N625" s="91"/>
      <c r="O625" s="91"/>
      <c r="P625" s="91"/>
      <c r="Q625" s="91"/>
      <c r="R625" s="91"/>
      <c r="S625" s="91"/>
      <c r="T625" s="91"/>
      <c r="U625" s="91"/>
      <c r="V625" s="91"/>
    </row>
    <row r="626" spans="1:22" ht="12.75">
      <c r="A626" s="91"/>
      <c r="B626" s="91"/>
      <c r="C626" s="91"/>
      <c r="D626" s="91"/>
      <c r="E626" s="91"/>
      <c r="F626" s="91"/>
      <c r="G626" s="91"/>
      <c r="H626" s="91"/>
      <c r="I626" s="91"/>
      <c r="J626" s="91"/>
      <c r="K626" s="91"/>
      <c r="L626" s="91"/>
      <c r="M626" s="91"/>
      <c r="N626" s="91"/>
      <c r="O626" s="91"/>
      <c r="P626" s="91"/>
      <c r="Q626" s="91"/>
      <c r="R626" s="91"/>
      <c r="S626" s="91"/>
      <c r="T626" s="91"/>
      <c r="U626" s="91"/>
      <c r="V626" s="91"/>
    </row>
    <row r="627" spans="1:22" ht="12.75">
      <c r="A627" s="91"/>
      <c r="B627" s="91"/>
      <c r="C627" s="91"/>
      <c r="D627" s="91"/>
      <c r="E627" s="91"/>
      <c r="F627" s="91"/>
      <c r="G627" s="91"/>
      <c r="H627" s="91"/>
      <c r="I627" s="91"/>
      <c r="J627" s="91"/>
      <c r="K627" s="91"/>
      <c r="L627" s="91"/>
      <c r="M627" s="91"/>
      <c r="N627" s="91"/>
      <c r="O627" s="91"/>
      <c r="P627" s="91"/>
      <c r="Q627" s="91"/>
      <c r="R627" s="91"/>
      <c r="S627" s="91"/>
      <c r="T627" s="91"/>
      <c r="U627" s="91"/>
      <c r="V627" s="91"/>
    </row>
    <row r="628" spans="1:22" ht="12.75">
      <c r="A628" s="91"/>
      <c r="B628" s="91"/>
      <c r="C628" s="91"/>
      <c r="D628" s="91"/>
      <c r="E628" s="91"/>
      <c r="F628" s="91"/>
      <c r="G628" s="91"/>
      <c r="H628" s="91"/>
      <c r="I628" s="91"/>
      <c r="J628" s="91"/>
      <c r="K628" s="91"/>
      <c r="L628" s="91"/>
      <c r="M628" s="91"/>
      <c r="N628" s="91"/>
      <c r="O628" s="91"/>
      <c r="P628" s="91"/>
      <c r="Q628" s="91"/>
      <c r="R628" s="91"/>
      <c r="S628" s="91"/>
      <c r="T628" s="91"/>
      <c r="U628" s="91"/>
      <c r="V628" s="91"/>
    </row>
    <row r="629" spans="1:22" ht="12.75">
      <c r="A629" s="91"/>
      <c r="B629" s="91"/>
      <c r="C629" s="91"/>
      <c r="D629" s="91"/>
      <c r="E629" s="91"/>
      <c r="F629" s="91"/>
      <c r="G629" s="91"/>
      <c r="H629" s="91"/>
      <c r="I629" s="91"/>
      <c r="J629" s="91"/>
      <c r="K629" s="91"/>
      <c r="L629" s="91"/>
      <c r="M629" s="91"/>
      <c r="N629" s="91"/>
      <c r="O629" s="91"/>
      <c r="P629" s="91"/>
      <c r="Q629" s="91"/>
      <c r="R629" s="91"/>
      <c r="S629" s="91"/>
      <c r="T629" s="91"/>
      <c r="U629" s="91"/>
      <c r="V629" s="91"/>
    </row>
    <row r="630" spans="1:22" ht="12.75">
      <c r="A630" s="91"/>
      <c r="B630" s="91"/>
      <c r="C630" s="91"/>
      <c r="D630" s="91"/>
      <c r="E630" s="91"/>
      <c r="F630" s="91"/>
      <c r="G630" s="91"/>
      <c r="H630" s="91"/>
      <c r="I630" s="91"/>
      <c r="J630" s="91"/>
      <c r="K630" s="91"/>
      <c r="L630" s="91"/>
      <c r="M630" s="91"/>
      <c r="N630" s="91"/>
      <c r="O630" s="91"/>
      <c r="P630" s="91"/>
      <c r="Q630" s="91"/>
      <c r="R630" s="91"/>
      <c r="S630" s="91"/>
      <c r="T630" s="91"/>
      <c r="U630" s="91"/>
      <c r="V630" s="91"/>
    </row>
    <row r="631" spans="1:22" ht="12.75">
      <c r="A631" s="91"/>
      <c r="B631" s="91"/>
      <c r="C631" s="91"/>
      <c r="D631" s="91"/>
      <c r="E631" s="91"/>
      <c r="F631" s="91"/>
      <c r="G631" s="91"/>
      <c r="H631" s="91"/>
      <c r="I631" s="91"/>
      <c r="J631" s="91"/>
      <c r="K631" s="91"/>
      <c r="L631" s="91"/>
      <c r="M631" s="91"/>
      <c r="N631" s="91"/>
      <c r="O631" s="91"/>
      <c r="P631" s="91"/>
      <c r="Q631" s="91"/>
      <c r="R631" s="91"/>
      <c r="S631" s="91"/>
      <c r="T631" s="91"/>
      <c r="U631" s="91"/>
      <c r="V631" s="91"/>
    </row>
    <row r="632" spans="1:22" ht="12.75">
      <c r="A632" s="91"/>
      <c r="B632" s="91"/>
      <c r="C632" s="91"/>
      <c r="D632" s="91"/>
      <c r="E632" s="91"/>
      <c r="F632" s="91"/>
      <c r="G632" s="91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</row>
    <row r="633" spans="1:22" ht="12.75">
      <c r="A633" s="91"/>
      <c r="B633" s="91"/>
      <c r="C633" s="91"/>
      <c r="D633" s="91"/>
      <c r="E633" s="91"/>
      <c r="F633" s="91"/>
      <c r="G633" s="91"/>
      <c r="H633" s="91"/>
      <c r="I633" s="91"/>
      <c r="J633" s="91"/>
      <c r="K633" s="91"/>
      <c r="L633" s="91"/>
      <c r="M633" s="91"/>
      <c r="N633" s="91"/>
      <c r="O633" s="91"/>
      <c r="P633" s="91"/>
      <c r="Q633" s="91"/>
      <c r="R633" s="91"/>
      <c r="S633" s="91"/>
      <c r="T633" s="91"/>
      <c r="U633" s="91"/>
      <c r="V633" s="91"/>
    </row>
    <row r="634" spans="1:22" ht="12.75">
      <c r="A634" s="91"/>
      <c r="B634" s="91"/>
      <c r="C634" s="91"/>
      <c r="D634" s="91"/>
      <c r="E634" s="91"/>
      <c r="F634" s="91"/>
      <c r="G634" s="91"/>
      <c r="H634" s="91"/>
      <c r="I634" s="91"/>
      <c r="J634" s="91"/>
      <c r="K634" s="91"/>
      <c r="L634" s="91"/>
      <c r="M634" s="91"/>
      <c r="N634" s="91"/>
      <c r="O634" s="91"/>
      <c r="P634" s="91"/>
      <c r="Q634" s="91"/>
      <c r="R634" s="91"/>
      <c r="S634" s="91"/>
      <c r="T634" s="91"/>
      <c r="U634" s="91"/>
      <c r="V634" s="91"/>
    </row>
    <row r="635" spans="1:22" ht="12.75">
      <c r="A635" s="91"/>
      <c r="B635" s="91"/>
      <c r="C635" s="91"/>
      <c r="D635" s="91"/>
      <c r="E635" s="91"/>
      <c r="F635" s="91"/>
      <c r="G635" s="91"/>
      <c r="H635" s="91"/>
      <c r="I635" s="91"/>
      <c r="J635" s="91"/>
      <c r="K635" s="91"/>
      <c r="L635" s="91"/>
      <c r="M635" s="91"/>
      <c r="N635" s="91"/>
      <c r="O635" s="91"/>
      <c r="P635" s="91"/>
      <c r="Q635" s="91"/>
      <c r="R635" s="91"/>
      <c r="S635" s="91"/>
      <c r="T635" s="91"/>
      <c r="U635" s="91"/>
      <c r="V635" s="91"/>
    </row>
    <row r="636" spans="1:22" ht="12.75">
      <c r="A636" s="91"/>
      <c r="B636" s="91"/>
      <c r="C636" s="91"/>
      <c r="D636" s="91"/>
      <c r="E636" s="91"/>
      <c r="F636" s="91"/>
      <c r="G636" s="91"/>
      <c r="H636" s="91"/>
      <c r="I636" s="91"/>
      <c r="J636" s="91"/>
      <c r="K636" s="91"/>
      <c r="L636" s="91"/>
      <c r="M636" s="91"/>
      <c r="N636" s="91"/>
      <c r="O636" s="91"/>
      <c r="P636" s="91"/>
      <c r="Q636" s="91"/>
      <c r="R636" s="91"/>
      <c r="S636" s="91"/>
      <c r="T636" s="91"/>
      <c r="U636" s="91"/>
      <c r="V636" s="91"/>
    </row>
    <row r="637" spans="1:22" ht="12.75">
      <c r="A637" s="91"/>
      <c r="B637" s="91"/>
      <c r="C637" s="91"/>
      <c r="D637" s="91"/>
      <c r="E637" s="91"/>
      <c r="F637" s="91"/>
      <c r="G637" s="91"/>
      <c r="H637" s="91"/>
      <c r="I637" s="91"/>
      <c r="J637" s="91"/>
      <c r="K637" s="91"/>
      <c r="L637" s="91"/>
      <c r="M637" s="91"/>
      <c r="N637" s="91"/>
      <c r="O637" s="91"/>
      <c r="P637" s="91"/>
      <c r="Q637" s="91"/>
      <c r="R637" s="91"/>
      <c r="S637" s="91"/>
      <c r="T637" s="91"/>
      <c r="U637" s="91"/>
      <c r="V637" s="91"/>
    </row>
    <row r="638" spans="1:22" ht="12.75">
      <c r="A638" s="91"/>
      <c r="B638" s="91"/>
      <c r="C638" s="91"/>
      <c r="D638" s="91"/>
      <c r="E638" s="91"/>
      <c r="F638" s="91"/>
      <c r="G638" s="91"/>
      <c r="H638" s="91"/>
      <c r="I638" s="91"/>
      <c r="J638" s="91"/>
      <c r="K638" s="91"/>
      <c r="L638" s="91"/>
      <c r="M638" s="91"/>
      <c r="N638" s="91"/>
      <c r="O638" s="91"/>
      <c r="P638" s="91"/>
      <c r="Q638" s="91"/>
      <c r="R638" s="91"/>
      <c r="S638" s="91"/>
      <c r="T638" s="91"/>
      <c r="U638" s="91"/>
      <c r="V638" s="91"/>
    </row>
    <row r="639" spans="1:22" ht="12.75">
      <c r="A639" s="91"/>
      <c r="B639" s="91"/>
      <c r="C639" s="91"/>
      <c r="D639" s="91"/>
      <c r="E639" s="91"/>
      <c r="F639" s="91"/>
      <c r="G639" s="91"/>
      <c r="H639" s="91"/>
      <c r="I639" s="91"/>
      <c r="J639" s="91"/>
      <c r="K639" s="91"/>
      <c r="L639" s="91"/>
      <c r="M639" s="91"/>
      <c r="N639" s="91"/>
      <c r="O639" s="91"/>
      <c r="P639" s="91"/>
      <c r="Q639" s="91"/>
      <c r="R639" s="91"/>
      <c r="S639" s="91"/>
      <c r="T639" s="91"/>
      <c r="U639" s="91"/>
      <c r="V639" s="91"/>
    </row>
    <row r="640" spans="1:22" ht="12.75">
      <c r="A640" s="91"/>
      <c r="B640" s="91"/>
      <c r="C640" s="91"/>
      <c r="D640" s="91"/>
      <c r="E640" s="91"/>
      <c r="F640" s="91"/>
      <c r="G640" s="91"/>
      <c r="H640" s="91"/>
      <c r="I640" s="91"/>
      <c r="J640" s="91"/>
      <c r="K640" s="91"/>
      <c r="L640" s="91"/>
      <c r="M640" s="91"/>
      <c r="N640" s="91"/>
      <c r="O640" s="91"/>
      <c r="P640" s="91"/>
      <c r="Q640" s="91"/>
      <c r="R640" s="91"/>
      <c r="S640" s="91"/>
      <c r="T640" s="91"/>
      <c r="U640" s="91"/>
      <c r="V640" s="91"/>
    </row>
    <row r="641" spans="1:22" ht="12.75">
      <c r="A641" s="91"/>
      <c r="B641" s="91"/>
      <c r="C641" s="91"/>
      <c r="D641" s="91"/>
      <c r="E641" s="91"/>
      <c r="F641" s="91"/>
      <c r="G641" s="91"/>
      <c r="H641" s="91"/>
      <c r="I641" s="91"/>
      <c r="J641" s="91"/>
      <c r="K641" s="91"/>
      <c r="L641" s="91"/>
      <c r="M641" s="91"/>
      <c r="N641" s="91"/>
      <c r="O641" s="91"/>
      <c r="P641" s="91"/>
      <c r="Q641" s="91"/>
      <c r="R641" s="91"/>
      <c r="S641" s="91"/>
      <c r="T641" s="91"/>
      <c r="U641" s="91"/>
      <c r="V641" s="91"/>
    </row>
    <row r="642" spans="1:22" ht="12.75">
      <c r="A642" s="91"/>
      <c r="B642" s="91"/>
      <c r="C642" s="91"/>
      <c r="D642" s="91"/>
      <c r="E642" s="91"/>
      <c r="F642" s="91"/>
      <c r="G642" s="91"/>
      <c r="H642" s="91"/>
      <c r="I642" s="91"/>
      <c r="J642" s="91"/>
      <c r="K642" s="91"/>
      <c r="L642" s="91"/>
      <c r="M642" s="91"/>
      <c r="N642" s="91"/>
      <c r="O642" s="91"/>
      <c r="P642" s="91"/>
      <c r="Q642" s="91"/>
      <c r="R642" s="91"/>
      <c r="S642" s="91"/>
      <c r="T642" s="91"/>
      <c r="U642" s="91"/>
      <c r="V642" s="91"/>
    </row>
    <row r="643" spans="1:22" ht="12.75">
      <c r="A643" s="91"/>
      <c r="B643" s="91"/>
      <c r="C643" s="91"/>
      <c r="D643" s="91"/>
      <c r="E643" s="91"/>
      <c r="F643" s="91"/>
      <c r="G643" s="91"/>
      <c r="H643" s="91"/>
      <c r="I643" s="91"/>
      <c r="J643" s="91"/>
      <c r="K643" s="91"/>
      <c r="L643" s="91"/>
      <c r="M643" s="91"/>
      <c r="N643" s="91"/>
      <c r="O643" s="91"/>
      <c r="P643" s="91"/>
      <c r="Q643" s="91"/>
      <c r="R643" s="91"/>
      <c r="S643" s="91"/>
      <c r="T643" s="91"/>
      <c r="U643" s="91"/>
      <c r="V643" s="91"/>
    </row>
    <row r="644" spans="1:22" ht="12.75">
      <c r="A644" s="91"/>
      <c r="B644" s="91"/>
      <c r="C644" s="91"/>
      <c r="D644" s="91"/>
      <c r="E644" s="91"/>
      <c r="F644" s="91"/>
      <c r="G644" s="91"/>
      <c r="H644" s="91"/>
      <c r="I644" s="91"/>
      <c r="J644" s="91"/>
      <c r="K644" s="91"/>
      <c r="L644" s="91"/>
      <c r="M644" s="91"/>
      <c r="N644" s="91"/>
      <c r="O644" s="91"/>
      <c r="P644" s="91"/>
      <c r="Q644" s="91"/>
      <c r="R644" s="91"/>
      <c r="S644" s="91"/>
      <c r="T644" s="91"/>
      <c r="U644" s="91"/>
      <c r="V644" s="91"/>
    </row>
    <row r="645" spans="1:22" ht="12.75">
      <c r="A645" s="91"/>
      <c r="B645" s="91"/>
      <c r="C645" s="91"/>
      <c r="D645" s="91"/>
      <c r="E645" s="91"/>
      <c r="F645" s="91"/>
      <c r="G645" s="91"/>
      <c r="H645" s="91"/>
      <c r="I645" s="91"/>
      <c r="J645" s="91"/>
      <c r="K645" s="91"/>
      <c r="L645" s="91"/>
      <c r="M645" s="91"/>
      <c r="N645" s="91"/>
      <c r="O645" s="91"/>
      <c r="P645" s="91"/>
      <c r="Q645" s="91"/>
      <c r="R645" s="91"/>
      <c r="S645" s="91"/>
      <c r="T645" s="91"/>
      <c r="U645" s="91"/>
      <c r="V645" s="91"/>
    </row>
    <row r="646" spans="1:22" ht="12.75">
      <c r="A646" s="91"/>
      <c r="B646" s="91"/>
      <c r="C646" s="91"/>
      <c r="D646" s="91"/>
      <c r="E646" s="91"/>
      <c r="F646" s="91"/>
      <c r="G646" s="91"/>
      <c r="H646" s="91"/>
      <c r="I646" s="91"/>
      <c r="J646" s="91"/>
      <c r="K646" s="91"/>
      <c r="L646" s="91"/>
      <c r="M646" s="91"/>
      <c r="N646" s="91"/>
      <c r="O646" s="91"/>
      <c r="P646" s="91"/>
      <c r="Q646" s="91"/>
      <c r="R646" s="91"/>
      <c r="S646" s="91"/>
      <c r="T646" s="91"/>
      <c r="U646" s="91"/>
      <c r="V646" s="91"/>
    </row>
    <row r="647" spans="1:22" ht="12.75">
      <c r="A647" s="91"/>
      <c r="B647" s="91"/>
      <c r="C647" s="91"/>
      <c r="D647" s="91"/>
      <c r="E647" s="91"/>
      <c r="F647" s="91"/>
      <c r="G647" s="91"/>
      <c r="H647" s="91"/>
      <c r="I647" s="91"/>
      <c r="J647" s="91"/>
      <c r="K647" s="91"/>
      <c r="L647" s="91"/>
      <c r="M647" s="91"/>
      <c r="N647" s="91"/>
      <c r="O647" s="91"/>
      <c r="P647" s="91"/>
      <c r="Q647" s="91"/>
      <c r="R647" s="91"/>
      <c r="S647" s="91"/>
      <c r="T647" s="91"/>
      <c r="U647" s="91"/>
      <c r="V647" s="91"/>
    </row>
    <row r="648" spans="1:22" ht="12.75">
      <c r="A648" s="91"/>
      <c r="B648" s="91"/>
      <c r="C648" s="91"/>
      <c r="D648" s="91"/>
      <c r="E648" s="91"/>
      <c r="F648" s="91"/>
      <c r="G648" s="91"/>
      <c r="H648" s="91"/>
      <c r="I648" s="91"/>
      <c r="J648" s="91"/>
      <c r="K648" s="91"/>
      <c r="L648" s="91"/>
      <c r="M648" s="91"/>
      <c r="N648" s="91"/>
      <c r="O648" s="91"/>
      <c r="P648" s="91"/>
      <c r="Q648" s="91"/>
      <c r="R648" s="91"/>
      <c r="S648" s="91"/>
      <c r="T648" s="91"/>
      <c r="U648" s="91"/>
      <c r="V648" s="91"/>
    </row>
    <row r="649" spans="1:22" ht="12.75">
      <c r="A649" s="91"/>
      <c r="B649" s="91"/>
      <c r="C649" s="91"/>
      <c r="D649" s="91"/>
      <c r="E649" s="91"/>
      <c r="F649" s="91"/>
      <c r="G649" s="91"/>
      <c r="H649" s="91"/>
      <c r="I649" s="91"/>
      <c r="J649" s="91"/>
      <c r="K649" s="91"/>
      <c r="L649" s="91"/>
      <c r="M649" s="91"/>
      <c r="N649" s="91"/>
      <c r="O649" s="91"/>
      <c r="P649" s="91"/>
      <c r="Q649" s="91"/>
      <c r="R649" s="91"/>
      <c r="S649" s="91"/>
      <c r="T649" s="91"/>
      <c r="U649" s="91"/>
      <c r="V649" s="91"/>
    </row>
    <row r="650" spans="1:22" ht="12.75">
      <c r="A650" s="91"/>
      <c r="B650" s="91"/>
      <c r="C650" s="91"/>
      <c r="D650" s="91"/>
      <c r="E650" s="91"/>
      <c r="F650" s="91"/>
      <c r="G650" s="91"/>
      <c r="H650" s="91"/>
      <c r="I650" s="91"/>
      <c r="J650" s="91"/>
      <c r="K650" s="91"/>
      <c r="L650" s="91"/>
      <c r="M650" s="91"/>
      <c r="N650" s="91"/>
      <c r="O650" s="91"/>
      <c r="P650" s="91"/>
      <c r="Q650" s="91"/>
      <c r="R650" s="91"/>
      <c r="S650" s="91"/>
      <c r="T650" s="91"/>
      <c r="U650" s="91"/>
      <c r="V650" s="91"/>
    </row>
    <row r="651" spans="1:22" ht="12.75">
      <c r="A651" s="91"/>
      <c r="B651" s="91"/>
      <c r="C651" s="91"/>
      <c r="D651" s="91"/>
      <c r="E651" s="91"/>
      <c r="F651" s="91"/>
      <c r="G651" s="91"/>
      <c r="H651" s="91"/>
      <c r="I651" s="91"/>
      <c r="J651" s="91"/>
      <c r="K651" s="91"/>
      <c r="L651" s="91"/>
      <c r="M651" s="91"/>
      <c r="N651" s="91"/>
      <c r="O651" s="91"/>
      <c r="P651" s="91"/>
      <c r="Q651" s="91"/>
      <c r="R651" s="91"/>
      <c r="S651" s="91"/>
      <c r="T651" s="91"/>
      <c r="U651" s="91"/>
      <c r="V651" s="91"/>
    </row>
    <row r="652" spans="1:22" ht="12.75">
      <c r="A652" s="91"/>
      <c r="B652" s="91"/>
      <c r="C652" s="91"/>
      <c r="D652" s="91"/>
      <c r="E652" s="91"/>
      <c r="F652" s="91"/>
      <c r="G652" s="91"/>
      <c r="H652" s="91"/>
      <c r="I652" s="91"/>
      <c r="J652" s="91"/>
      <c r="K652" s="91"/>
      <c r="L652" s="91"/>
      <c r="M652" s="91"/>
      <c r="N652" s="91"/>
      <c r="O652" s="91"/>
      <c r="P652" s="91"/>
      <c r="Q652" s="91"/>
      <c r="R652" s="91"/>
      <c r="S652" s="91"/>
      <c r="T652" s="91"/>
      <c r="U652" s="91"/>
      <c r="V652" s="91"/>
    </row>
    <row r="653" spans="1:22" ht="12.75">
      <c r="A653" s="91"/>
      <c r="B653" s="91"/>
      <c r="C653" s="91"/>
      <c r="D653" s="91"/>
      <c r="E653" s="91"/>
      <c r="F653" s="91"/>
      <c r="G653" s="91"/>
      <c r="H653" s="91"/>
      <c r="I653" s="91"/>
      <c r="J653" s="91"/>
      <c r="K653" s="91"/>
      <c r="L653" s="91"/>
      <c r="M653" s="91"/>
      <c r="N653" s="91"/>
      <c r="O653" s="91"/>
      <c r="P653" s="91"/>
      <c r="Q653" s="91"/>
      <c r="R653" s="91"/>
      <c r="S653" s="91"/>
      <c r="T653" s="91"/>
      <c r="U653" s="91"/>
      <c r="V653" s="91"/>
    </row>
    <row r="654" spans="1:22" ht="12.75">
      <c r="A654" s="91"/>
      <c r="B654" s="91"/>
      <c r="C654" s="91"/>
      <c r="D654" s="91"/>
      <c r="E654" s="91"/>
      <c r="F654" s="91"/>
      <c r="G654" s="91"/>
      <c r="H654" s="91"/>
      <c r="I654" s="91"/>
      <c r="J654" s="91"/>
      <c r="K654" s="91"/>
      <c r="L654" s="91"/>
      <c r="M654" s="91"/>
      <c r="N654" s="91"/>
      <c r="O654" s="91"/>
      <c r="P654" s="91"/>
      <c r="Q654" s="91"/>
      <c r="R654" s="91"/>
      <c r="S654" s="91"/>
      <c r="T654" s="91"/>
      <c r="U654" s="91"/>
      <c r="V654" s="91"/>
    </row>
    <row r="655" spans="1:22" ht="12.75">
      <c r="A655" s="91"/>
      <c r="B655" s="91"/>
      <c r="C655" s="91"/>
      <c r="D655" s="91"/>
      <c r="E655" s="91"/>
      <c r="F655" s="91"/>
      <c r="G655" s="91"/>
      <c r="H655" s="91"/>
      <c r="I655" s="91"/>
      <c r="J655" s="91"/>
      <c r="K655" s="91"/>
      <c r="L655" s="91"/>
      <c r="M655" s="91"/>
      <c r="N655" s="91"/>
      <c r="O655" s="91"/>
      <c r="P655" s="91"/>
      <c r="Q655" s="91"/>
      <c r="R655" s="91"/>
      <c r="S655" s="91"/>
      <c r="T655" s="91"/>
      <c r="U655" s="91"/>
      <c r="V655" s="91"/>
    </row>
    <row r="656" spans="1:22" ht="12.75">
      <c r="A656" s="91"/>
      <c r="B656" s="91"/>
      <c r="C656" s="91"/>
      <c r="D656" s="91"/>
      <c r="E656" s="91"/>
      <c r="F656" s="91"/>
      <c r="G656" s="91"/>
      <c r="H656" s="91"/>
      <c r="I656" s="91"/>
      <c r="J656" s="91"/>
      <c r="K656" s="91"/>
      <c r="L656" s="91"/>
      <c r="M656" s="91"/>
      <c r="N656" s="91"/>
      <c r="O656" s="91"/>
      <c r="P656" s="91"/>
      <c r="Q656" s="91"/>
      <c r="R656" s="91"/>
      <c r="S656" s="91"/>
      <c r="T656" s="91"/>
      <c r="U656" s="91"/>
      <c r="V656" s="91"/>
    </row>
    <row r="657" spans="1:22" ht="12.75">
      <c r="A657" s="91"/>
      <c r="B657" s="91"/>
      <c r="C657" s="91"/>
      <c r="D657" s="91"/>
      <c r="E657" s="91"/>
      <c r="F657" s="91"/>
      <c r="G657" s="91"/>
      <c r="H657" s="91"/>
      <c r="I657" s="91"/>
      <c r="J657" s="91"/>
      <c r="K657" s="91"/>
      <c r="L657" s="91"/>
      <c r="M657" s="91"/>
      <c r="N657" s="91"/>
      <c r="O657" s="91"/>
      <c r="P657" s="91"/>
      <c r="Q657" s="91"/>
      <c r="R657" s="91"/>
      <c r="S657" s="91"/>
      <c r="T657" s="91"/>
      <c r="U657" s="91"/>
      <c r="V657" s="91"/>
    </row>
    <row r="658" spans="1:22" ht="12.75">
      <c r="A658" s="91"/>
      <c r="B658" s="91"/>
      <c r="C658" s="91"/>
      <c r="D658" s="91"/>
      <c r="E658" s="91"/>
      <c r="F658" s="91"/>
      <c r="G658" s="91"/>
      <c r="H658" s="91"/>
      <c r="I658" s="91"/>
      <c r="J658" s="91"/>
      <c r="K658" s="91"/>
      <c r="L658" s="91"/>
      <c r="M658" s="91"/>
      <c r="N658" s="91"/>
      <c r="O658" s="91"/>
      <c r="P658" s="91"/>
      <c r="Q658" s="91"/>
      <c r="R658" s="91"/>
      <c r="S658" s="91"/>
      <c r="T658" s="91"/>
      <c r="U658" s="91"/>
      <c r="V658" s="91"/>
    </row>
    <row r="659" spans="1:22" ht="12.75">
      <c r="A659" s="91"/>
      <c r="B659" s="91"/>
      <c r="C659" s="91"/>
      <c r="D659" s="91"/>
      <c r="E659" s="91"/>
      <c r="F659" s="91"/>
      <c r="G659" s="91"/>
      <c r="H659" s="91"/>
      <c r="I659" s="91"/>
      <c r="J659" s="91"/>
      <c r="K659" s="91"/>
      <c r="L659" s="91"/>
      <c r="M659" s="91"/>
      <c r="N659" s="91"/>
      <c r="O659" s="91"/>
      <c r="P659" s="91"/>
      <c r="Q659" s="91"/>
      <c r="R659" s="91"/>
      <c r="S659" s="91"/>
      <c r="T659" s="91"/>
      <c r="U659" s="91"/>
      <c r="V659" s="91"/>
    </row>
    <row r="660" spans="1:22" ht="12.75">
      <c r="A660" s="91"/>
      <c r="B660" s="91"/>
      <c r="C660" s="91"/>
      <c r="D660" s="91"/>
      <c r="E660" s="91"/>
      <c r="F660" s="91"/>
      <c r="G660" s="91"/>
      <c r="H660" s="91"/>
      <c r="I660" s="91"/>
      <c r="J660" s="91"/>
      <c r="K660" s="91"/>
      <c r="L660" s="91"/>
      <c r="M660" s="91"/>
      <c r="N660" s="91"/>
      <c r="O660" s="91"/>
      <c r="P660" s="91"/>
      <c r="Q660" s="91"/>
      <c r="R660" s="91"/>
      <c r="S660" s="91"/>
      <c r="T660" s="91"/>
      <c r="U660" s="91"/>
      <c r="V660" s="91"/>
    </row>
    <row r="661" spans="1:22" ht="12.75">
      <c r="A661" s="91"/>
      <c r="B661" s="91"/>
      <c r="C661" s="91"/>
      <c r="D661" s="91"/>
      <c r="E661" s="91"/>
      <c r="F661" s="91"/>
      <c r="G661" s="91"/>
      <c r="H661" s="91"/>
      <c r="I661" s="91"/>
      <c r="J661" s="91"/>
      <c r="K661" s="91"/>
      <c r="L661" s="91"/>
      <c r="M661" s="91"/>
      <c r="N661" s="91"/>
      <c r="O661" s="91"/>
      <c r="P661" s="91"/>
      <c r="Q661" s="91"/>
      <c r="R661" s="91"/>
      <c r="S661" s="91"/>
      <c r="T661" s="91"/>
      <c r="U661" s="91"/>
      <c r="V661" s="91"/>
    </row>
    <row r="662" spans="1:22" ht="12.75">
      <c r="A662" s="91"/>
      <c r="B662" s="91"/>
      <c r="C662" s="91"/>
      <c r="D662" s="91"/>
      <c r="E662" s="91"/>
      <c r="F662" s="91"/>
      <c r="G662" s="91"/>
      <c r="H662" s="91"/>
      <c r="I662" s="91"/>
      <c r="J662" s="91"/>
      <c r="K662" s="91"/>
      <c r="L662" s="91"/>
      <c r="M662" s="91"/>
      <c r="N662" s="91"/>
      <c r="O662" s="91"/>
      <c r="P662" s="91"/>
      <c r="Q662" s="91"/>
      <c r="R662" s="91"/>
      <c r="S662" s="91"/>
      <c r="T662" s="91"/>
      <c r="U662" s="91"/>
      <c r="V662" s="91"/>
    </row>
    <row r="663" spans="1:22" ht="12.75">
      <c r="A663" s="91"/>
      <c r="B663" s="91"/>
      <c r="C663" s="91"/>
      <c r="D663" s="91"/>
      <c r="E663" s="91"/>
      <c r="F663" s="91"/>
      <c r="G663" s="91"/>
      <c r="H663" s="91"/>
      <c r="I663" s="91"/>
      <c r="J663" s="91"/>
      <c r="K663" s="91"/>
      <c r="L663" s="91"/>
      <c r="M663" s="91"/>
      <c r="N663" s="91"/>
      <c r="O663" s="91"/>
      <c r="P663" s="91"/>
      <c r="Q663" s="91"/>
      <c r="R663" s="91"/>
      <c r="S663" s="91"/>
      <c r="T663" s="91"/>
      <c r="U663" s="91"/>
      <c r="V663" s="91"/>
    </row>
    <row r="664" spans="1:22" ht="12.75">
      <c r="A664" s="91"/>
      <c r="B664" s="91"/>
      <c r="C664" s="91"/>
      <c r="D664" s="91"/>
      <c r="E664" s="91"/>
      <c r="F664" s="91"/>
      <c r="G664" s="91"/>
      <c r="H664" s="91"/>
      <c r="I664" s="91"/>
      <c r="J664" s="91"/>
      <c r="K664" s="91"/>
      <c r="L664" s="91"/>
      <c r="M664" s="91"/>
      <c r="N664" s="91"/>
      <c r="O664" s="91"/>
      <c r="P664" s="91"/>
      <c r="Q664" s="91"/>
      <c r="R664" s="91"/>
      <c r="S664" s="91"/>
      <c r="T664" s="91"/>
      <c r="U664" s="91"/>
      <c r="V664" s="91"/>
    </row>
    <row r="665" spans="1:22" ht="12.75">
      <c r="A665" s="91"/>
      <c r="B665" s="91"/>
      <c r="C665" s="91"/>
      <c r="D665" s="91"/>
      <c r="E665" s="91"/>
      <c r="F665" s="91"/>
      <c r="G665" s="91"/>
      <c r="H665" s="91"/>
      <c r="I665" s="91"/>
      <c r="J665" s="91"/>
      <c r="K665" s="91"/>
      <c r="L665" s="91"/>
      <c r="M665" s="91"/>
      <c r="N665" s="91"/>
      <c r="O665" s="91"/>
      <c r="P665" s="91"/>
      <c r="Q665" s="91"/>
      <c r="R665" s="91"/>
      <c r="S665" s="91"/>
      <c r="T665" s="91"/>
      <c r="U665" s="91"/>
      <c r="V665" s="91"/>
    </row>
    <row r="666" spans="1:22" ht="12.75">
      <c r="A666" s="91"/>
      <c r="B666" s="91"/>
      <c r="C666" s="91"/>
      <c r="D666" s="91"/>
      <c r="E666" s="91"/>
      <c r="F666" s="91"/>
      <c r="G666" s="91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</row>
    <row r="667" spans="1:22" ht="12.75">
      <c r="A667" s="91"/>
      <c r="B667" s="91"/>
      <c r="C667" s="91"/>
      <c r="D667" s="91"/>
      <c r="E667" s="91"/>
      <c r="F667" s="91"/>
      <c r="G667" s="91"/>
      <c r="H667" s="91"/>
      <c r="I667" s="91"/>
      <c r="J667" s="91"/>
      <c r="K667" s="91"/>
      <c r="L667" s="91"/>
      <c r="M667" s="91"/>
      <c r="N667" s="91"/>
      <c r="O667" s="91"/>
      <c r="P667" s="91"/>
      <c r="Q667" s="91"/>
      <c r="R667" s="91"/>
      <c r="S667" s="91"/>
      <c r="T667" s="91"/>
      <c r="U667" s="91"/>
      <c r="V667" s="91"/>
    </row>
    <row r="668" spans="1:22" ht="12.75">
      <c r="A668" s="91"/>
      <c r="B668" s="91"/>
      <c r="C668" s="91"/>
      <c r="D668" s="91"/>
      <c r="E668" s="91"/>
      <c r="F668" s="91"/>
      <c r="G668" s="91"/>
      <c r="H668" s="91"/>
      <c r="I668" s="91"/>
      <c r="J668" s="91"/>
      <c r="K668" s="91"/>
      <c r="L668" s="91"/>
      <c r="M668" s="91"/>
      <c r="N668" s="91"/>
      <c r="O668" s="91"/>
      <c r="P668" s="91"/>
      <c r="Q668" s="91"/>
      <c r="R668" s="91"/>
      <c r="S668" s="91"/>
      <c r="T668" s="91"/>
      <c r="U668" s="91"/>
      <c r="V668" s="91"/>
    </row>
    <row r="669" spans="1:22" ht="12.75">
      <c r="A669" s="91"/>
      <c r="B669" s="91"/>
      <c r="C669" s="91"/>
      <c r="D669" s="91"/>
      <c r="E669" s="91"/>
      <c r="F669" s="91"/>
      <c r="G669" s="91"/>
      <c r="H669" s="91"/>
      <c r="I669" s="91"/>
      <c r="J669" s="91"/>
      <c r="K669" s="91"/>
      <c r="L669" s="91"/>
      <c r="M669" s="91"/>
      <c r="N669" s="91"/>
      <c r="O669" s="91"/>
      <c r="P669" s="91"/>
      <c r="Q669" s="91"/>
      <c r="R669" s="91"/>
      <c r="S669" s="91"/>
      <c r="T669" s="91"/>
      <c r="U669" s="91"/>
      <c r="V669" s="91"/>
    </row>
    <row r="670" spans="1:22" ht="12.75">
      <c r="A670" s="91"/>
      <c r="B670" s="91"/>
      <c r="C670" s="91"/>
      <c r="D670" s="91"/>
      <c r="E670" s="91"/>
      <c r="F670" s="91"/>
      <c r="G670" s="91"/>
      <c r="H670" s="91"/>
      <c r="I670" s="91"/>
      <c r="J670" s="91"/>
      <c r="K670" s="91"/>
      <c r="L670" s="91"/>
      <c r="M670" s="91"/>
      <c r="N670" s="91"/>
      <c r="O670" s="91"/>
      <c r="P670" s="91"/>
      <c r="Q670" s="91"/>
      <c r="R670" s="91"/>
      <c r="S670" s="91"/>
      <c r="T670" s="91"/>
      <c r="U670" s="91"/>
      <c r="V670" s="91"/>
    </row>
    <row r="671" spans="1:22" ht="12.75">
      <c r="A671" s="91"/>
      <c r="B671" s="91"/>
      <c r="C671" s="91"/>
      <c r="D671" s="91"/>
      <c r="E671" s="91"/>
      <c r="F671" s="91"/>
      <c r="G671" s="91"/>
      <c r="H671" s="91"/>
      <c r="I671" s="91"/>
      <c r="J671" s="91"/>
      <c r="K671" s="91"/>
      <c r="L671" s="91"/>
      <c r="M671" s="91"/>
      <c r="N671" s="91"/>
      <c r="O671" s="91"/>
      <c r="P671" s="91"/>
      <c r="Q671" s="91"/>
      <c r="R671" s="91"/>
      <c r="S671" s="91"/>
      <c r="T671" s="91"/>
      <c r="U671" s="91"/>
      <c r="V671" s="91"/>
    </row>
    <row r="672" spans="1:22" ht="12.75">
      <c r="A672" s="91"/>
      <c r="B672" s="91"/>
      <c r="C672" s="91"/>
      <c r="D672" s="91"/>
      <c r="E672" s="91"/>
      <c r="F672" s="91"/>
      <c r="G672" s="91"/>
      <c r="H672" s="91"/>
      <c r="I672" s="91"/>
      <c r="J672" s="91"/>
      <c r="K672" s="91"/>
      <c r="L672" s="91"/>
      <c r="M672" s="91"/>
      <c r="N672" s="91"/>
      <c r="O672" s="91"/>
      <c r="P672" s="91"/>
      <c r="Q672" s="91"/>
      <c r="R672" s="91"/>
      <c r="S672" s="91"/>
      <c r="T672" s="91"/>
      <c r="U672" s="91"/>
      <c r="V672" s="91"/>
    </row>
    <row r="673" spans="1:22" ht="12.75">
      <c r="A673" s="91"/>
      <c r="B673" s="91"/>
      <c r="C673" s="91"/>
      <c r="D673" s="91"/>
      <c r="E673" s="91"/>
      <c r="F673" s="91"/>
      <c r="G673" s="91"/>
      <c r="H673" s="91"/>
      <c r="I673" s="91"/>
      <c r="J673" s="91"/>
      <c r="K673" s="91"/>
      <c r="L673" s="91"/>
      <c r="M673" s="91"/>
      <c r="N673" s="91"/>
      <c r="O673" s="91"/>
      <c r="P673" s="91"/>
      <c r="Q673" s="91"/>
      <c r="R673" s="91"/>
      <c r="S673" s="91"/>
      <c r="T673" s="91"/>
      <c r="U673" s="91"/>
      <c r="V673" s="91"/>
    </row>
    <row r="674" spans="1:22" ht="12.75">
      <c r="A674" s="91"/>
      <c r="B674" s="91"/>
      <c r="C674" s="91"/>
      <c r="D674" s="91"/>
      <c r="E674" s="91"/>
      <c r="F674" s="91"/>
      <c r="G674" s="91"/>
      <c r="H674" s="91"/>
      <c r="I674" s="91"/>
      <c r="J674" s="91"/>
      <c r="K674" s="91"/>
      <c r="L674" s="91"/>
      <c r="M674" s="91"/>
      <c r="N674" s="91"/>
      <c r="O674" s="91"/>
      <c r="P674" s="91"/>
      <c r="Q674" s="91"/>
      <c r="R674" s="91"/>
      <c r="S674" s="91"/>
      <c r="T674" s="91"/>
      <c r="U674" s="91"/>
      <c r="V674" s="91"/>
    </row>
    <row r="675" spans="1:22" ht="12.75">
      <c r="A675" s="91"/>
      <c r="B675" s="91"/>
      <c r="C675" s="91"/>
      <c r="D675" s="91"/>
      <c r="E675" s="91"/>
      <c r="F675" s="91"/>
      <c r="G675" s="91"/>
      <c r="H675" s="91"/>
      <c r="I675" s="91"/>
      <c r="J675" s="91"/>
      <c r="K675" s="91"/>
      <c r="L675" s="91"/>
      <c r="M675" s="91"/>
      <c r="N675" s="91"/>
      <c r="O675" s="91"/>
      <c r="P675" s="91"/>
      <c r="Q675" s="91"/>
      <c r="R675" s="91"/>
      <c r="S675" s="91"/>
      <c r="T675" s="91"/>
      <c r="U675" s="91"/>
      <c r="V675" s="91"/>
    </row>
    <row r="676" spans="1:22" ht="12.75">
      <c r="A676" s="91"/>
      <c r="B676" s="91"/>
      <c r="C676" s="91"/>
      <c r="D676" s="91"/>
      <c r="E676" s="91"/>
      <c r="F676" s="91"/>
      <c r="G676" s="91"/>
      <c r="H676" s="91"/>
      <c r="I676" s="91"/>
      <c r="J676" s="91"/>
      <c r="K676" s="91"/>
      <c r="L676" s="91"/>
      <c r="M676" s="91"/>
      <c r="N676" s="91"/>
      <c r="O676" s="91"/>
      <c r="P676" s="91"/>
      <c r="Q676" s="91"/>
      <c r="R676" s="91"/>
      <c r="S676" s="91"/>
      <c r="T676" s="91"/>
      <c r="U676" s="91"/>
      <c r="V676" s="91"/>
    </row>
    <row r="677" spans="1:22" ht="12.75">
      <c r="A677" s="91"/>
      <c r="B677" s="91"/>
      <c r="C677" s="91"/>
      <c r="D677" s="91"/>
      <c r="E677" s="91"/>
      <c r="F677" s="91"/>
      <c r="G677" s="91"/>
      <c r="H677" s="91"/>
      <c r="I677" s="91"/>
      <c r="J677" s="91"/>
      <c r="K677" s="91"/>
      <c r="L677" s="91"/>
      <c r="M677" s="91"/>
      <c r="N677" s="91"/>
      <c r="O677" s="91"/>
      <c r="P677" s="91"/>
      <c r="Q677" s="91"/>
      <c r="R677" s="91"/>
      <c r="S677" s="91"/>
      <c r="T677" s="91"/>
      <c r="U677" s="91"/>
      <c r="V677" s="91"/>
    </row>
    <row r="678" spans="1:22" ht="12.75">
      <c r="A678" s="91"/>
      <c r="B678" s="91"/>
      <c r="C678" s="91"/>
      <c r="D678" s="91"/>
      <c r="E678" s="91"/>
      <c r="F678" s="91"/>
      <c r="G678" s="91"/>
      <c r="H678" s="91"/>
      <c r="I678" s="91"/>
      <c r="J678" s="91"/>
      <c r="K678" s="91"/>
      <c r="L678" s="91"/>
      <c r="M678" s="91"/>
      <c r="N678" s="91"/>
      <c r="O678" s="91"/>
      <c r="P678" s="91"/>
      <c r="Q678" s="91"/>
      <c r="R678" s="91"/>
      <c r="S678" s="91"/>
      <c r="T678" s="91"/>
      <c r="U678" s="91"/>
      <c r="V678" s="91"/>
    </row>
    <row r="679" spans="1:22" ht="12.75">
      <c r="A679" s="91"/>
      <c r="B679" s="91"/>
      <c r="C679" s="91"/>
      <c r="D679" s="91"/>
      <c r="E679" s="91"/>
      <c r="F679" s="91"/>
      <c r="G679" s="91"/>
      <c r="H679" s="91"/>
      <c r="I679" s="91"/>
      <c r="J679" s="91"/>
      <c r="K679" s="91"/>
      <c r="L679" s="91"/>
      <c r="M679" s="91"/>
      <c r="N679" s="91"/>
      <c r="O679" s="91"/>
      <c r="P679" s="91"/>
      <c r="Q679" s="91"/>
      <c r="R679" s="91"/>
      <c r="S679" s="91"/>
      <c r="T679" s="91"/>
      <c r="U679" s="91"/>
      <c r="V679" s="91"/>
    </row>
    <row r="680" spans="1:22" ht="12.75">
      <c r="A680" s="91"/>
      <c r="B680" s="91"/>
      <c r="C680" s="91"/>
      <c r="D680" s="91"/>
      <c r="E680" s="91"/>
      <c r="F680" s="91"/>
      <c r="G680" s="91"/>
      <c r="H680" s="91"/>
      <c r="I680" s="91"/>
      <c r="J680" s="91"/>
      <c r="K680" s="91"/>
      <c r="L680" s="91"/>
      <c r="M680" s="91"/>
      <c r="N680" s="91"/>
      <c r="O680" s="91"/>
      <c r="P680" s="91"/>
      <c r="Q680" s="91"/>
      <c r="R680" s="91"/>
      <c r="S680" s="91"/>
      <c r="T680" s="91"/>
      <c r="U680" s="91"/>
      <c r="V680" s="91"/>
    </row>
    <row r="681" spans="1:22" ht="12.75">
      <c r="A681" s="91"/>
      <c r="B681" s="91"/>
      <c r="C681" s="91"/>
      <c r="D681" s="91"/>
      <c r="E681" s="91"/>
      <c r="F681" s="91"/>
      <c r="G681" s="91"/>
      <c r="H681" s="91"/>
      <c r="I681" s="91"/>
      <c r="J681" s="91"/>
      <c r="K681" s="91"/>
      <c r="L681" s="91"/>
      <c r="M681" s="91"/>
      <c r="N681" s="91"/>
      <c r="O681" s="91"/>
      <c r="P681" s="91"/>
      <c r="Q681" s="91"/>
      <c r="R681" s="91"/>
      <c r="S681" s="91"/>
      <c r="T681" s="91"/>
      <c r="U681" s="91"/>
      <c r="V681" s="91"/>
    </row>
    <row r="682" spans="1:22" ht="12.75">
      <c r="A682" s="91"/>
      <c r="B682" s="91"/>
      <c r="C682" s="91"/>
      <c r="D682" s="91"/>
      <c r="E682" s="91"/>
      <c r="F682" s="91"/>
      <c r="G682" s="91"/>
      <c r="H682" s="91"/>
      <c r="I682" s="91"/>
      <c r="J682" s="91"/>
      <c r="K682" s="91"/>
      <c r="L682" s="91"/>
      <c r="M682" s="91"/>
      <c r="N682" s="91"/>
      <c r="O682" s="91"/>
      <c r="P682" s="91"/>
      <c r="Q682" s="91"/>
      <c r="R682" s="91"/>
      <c r="S682" s="91"/>
      <c r="T682" s="91"/>
      <c r="U682" s="91"/>
      <c r="V682" s="91"/>
    </row>
    <row r="683" spans="1:22" ht="12.75">
      <c r="A683" s="91"/>
      <c r="B683" s="91"/>
      <c r="C683" s="91"/>
      <c r="D683" s="91"/>
      <c r="E683" s="91"/>
      <c r="F683" s="91"/>
      <c r="G683" s="91"/>
      <c r="H683" s="91"/>
      <c r="I683" s="91"/>
      <c r="J683" s="91"/>
      <c r="K683" s="91"/>
      <c r="L683" s="91"/>
      <c r="M683" s="91"/>
      <c r="N683" s="91"/>
      <c r="O683" s="91"/>
      <c r="P683" s="91"/>
      <c r="Q683" s="91"/>
      <c r="R683" s="91"/>
      <c r="S683" s="91"/>
      <c r="T683" s="91"/>
      <c r="U683" s="91"/>
      <c r="V683" s="91"/>
    </row>
    <row r="684" spans="1:22" ht="12.75">
      <c r="A684" s="91"/>
      <c r="B684" s="91"/>
      <c r="C684" s="91"/>
      <c r="D684" s="91"/>
      <c r="E684" s="91"/>
      <c r="F684" s="91"/>
      <c r="G684" s="91"/>
      <c r="H684" s="91"/>
      <c r="I684" s="91"/>
      <c r="J684" s="91"/>
      <c r="K684" s="91"/>
      <c r="L684" s="91"/>
      <c r="M684" s="91"/>
      <c r="N684" s="91"/>
      <c r="O684" s="91"/>
      <c r="P684" s="91"/>
      <c r="Q684" s="91"/>
      <c r="R684" s="91"/>
      <c r="S684" s="91"/>
      <c r="T684" s="91"/>
      <c r="U684" s="91"/>
      <c r="V684" s="91"/>
    </row>
    <row r="685" spans="1:22" ht="12.75">
      <c r="A685" s="91"/>
      <c r="B685" s="91"/>
      <c r="C685" s="91"/>
      <c r="D685" s="91"/>
      <c r="E685" s="91"/>
      <c r="F685" s="91"/>
      <c r="G685" s="91"/>
      <c r="H685" s="91"/>
      <c r="I685" s="91"/>
      <c r="J685" s="91"/>
      <c r="K685" s="91"/>
      <c r="L685" s="91"/>
      <c r="M685" s="91"/>
      <c r="N685" s="91"/>
      <c r="O685" s="91"/>
      <c r="P685" s="91"/>
      <c r="Q685" s="91"/>
      <c r="R685" s="91"/>
      <c r="S685" s="91"/>
      <c r="T685" s="91"/>
      <c r="U685" s="91"/>
      <c r="V685" s="91"/>
    </row>
    <row r="686" spans="1:22" ht="12.75">
      <c r="A686" s="91"/>
      <c r="B686" s="91"/>
      <c r="C686" s="91"/>
      <c r="D686" s="91"/>
      <c r="E686" s="91"/>
      <c r="F686" s="91"/>
      <c r="G686" s="91"/>
      <c r="H686" s="91"/>
      <c r="I686" s="91"/>
      <c r="J686" s="91"/>
      <c r="K686" s="91"/>
      <c r="L686" s="91"/>
      <c r="M686" s="91"/>
      <c r="N686" s="91"/>
      <c r="O686" s="91"/>
      <c r="P686" s="91"/>
      <c r="Q686" s="91"/>
      <c r="R686" s="91"/>
      <c r="S686" s="91"/>
      <c r="T686" s="91"/>
      <c r="U686" s="91"/>
      <c r="V686" s="91"/>
    </row>
    <row r="687" spans="1:22" ht="12.75">
      <c r="A687" s="91"/>
      <c r="B687" s="91"/>
      <c r="C687" s="91"/>
      <c r="D687" s="91"/>
      <c r="E687" s="91"/>
      <c r="F687" s="91"/>
      <c r="G687" s="91"/>
      <c r="H687" s="91"/>
      <c r="I687" s="91"/>
      <c r="J687" s="91"/>
      <c r="K687" s="91"/>
      <c r="L687" s="91"/>
      <c r="M687" s="91"/>
      <c r="N687" s="91"/>
      <c r="O687" s="91"/>
      <c r="P687" s="91"/>
      <c r="Q687" s="91"/>
      <c r="R687" s="91"/>
      <c r="S687" s="91"/>
      <c r="T687" s="91"/>
      <c r="U687" s="91"/>
      <c r="V687" s="91"/>
    </row>
    <row r="688" spans="1:22" ht="12.75">
      <c r="A688" s="91"/>
      <c r="B688" s="91"/>
      <c r="C688" s="91"/>
      <c r="D688" s="91"/>
      <c r="E688" s="91"/>
      <c r="F688" s="91"/>
      <c r="G688" s="91"/>
      <c r="H688" s="91"/>
      <c r="I688" s="91"/>
      <c r="J688" s="91"/>
      <c r="K688" s="91"/>
      <c r="L688" s="91"/>
      <c r="M688" s="91"/>
      <c r="N688" s="91"/>
      <c r="O688" s="91"/>
      <c r="P688" s="91"/>
      <c r="Q688" s="91"/>
      <c r="R688" s="91"/>
      <c r="S688" s="91"/>
      <c r="T688" s="91"/>
      <c r="U688" s="91"/>
      <c r="V688" s="91"/>
    </row>
    <row r="689" spans="1:22" ht="12.75">
      <c r="A689" s="91"/>
      <c r="B689" s="91"/>
      <c r="C689" s="91"/>
      <c r="D689" s="91"/>
      <c r="E689" s="91"/>
      <c r="F689" s="91"/>
      <c r="G689" s="91"/>
      <c r="H689" s="91"/>
      <c r="I689" s="91"/>
      <c r="J689" s="91"/>
      <c r="K689" s="91"/>
      <c r="L689" s="91"/>
      <c r="M689" s="91"/>
      <c r="N689" s="91"/>
      <c r="O689" s="91"/>
      <c r="P689" s="91"/>
      <c r="Q689" s="91"/>
      <c r="R689" s="91"/>
      <c r="S689" s="91"/>
      <c r="T689" s="91"/>
      <c r="U689" s="91"/>
      <c r="V689" s="91"/>
    </row>
    <row r="690" spans="1:22" ht="12.75">
      <c r="A690" s="91"/>
      <c r="B690" s="91"/>
      <c r="C690" s="91"/>
      <c r="D690" s="91"/>
      <c r="E690" s="91"/>
      <c r="F690" s="91"/>
      <c r="G690" s="91"/>
      <c r="H690" s="91"/>
      <c r="I690" s="91"/>
      <c r="J690" s="91"/>
      <c r="K690" s="91"/>
      <c r="L690" s="91"/>
      <c r="M690" s="91"/>
      <c r="N690" s="91"/>
      <c r="O690" s="91"/>
      <c r="P690" s="91"/>
      <c r="Q690" s="91"/>
      <c r="R690" s="91"/>
      <c r="S690" s="91"/>
      <c r="T690" s="91"/>
      <c r="U690" s="91"/>
      <c r="V690" s="91"/>
    </row>
    <row r="691" spans="1:22" ht="12.75">
      <c r="A691" s="91"/>
      <c r="B691" s="91"/>
      <c r="C691" s="91"/>
      <c r="D691" s="91"/>
      <c r="E691" s="91"/>
      <c r="F691" s="91"/>
      <c r="G691" s="91"/>
      <c r="H691" s="91"/>
      <c r="I691" s="91"/>
      <c r="J691" s="91"/>
      <c r="K691" s="91"/>
      <c r="L691" s="91"/>
      <c r="M691" s="91"/>
      <c r="N691" s="91"/>
      <c r="O691" s="91"/>
      <c r="P691" s="91"/>
      <c r="Q691" s="91"/>
      <c r="R691" s="91"/>
      <c r="S691" s="91"/>
      <c r="T691" s="91"/>
      <c r="U691" s="91"/>
      <c r="V691" s="91"/>
    </row>
    <row r="692" spans="1:22" ht="12.75">
      <c r="A692" s="91"/>
      <c r="B692" s="91"/>
      <c r="C692" s="91"/>
      <c r="D692" s="91"/>
      <c r="E692" s="91"/>
      <c r="F692" s="91"/>
      <c r="G692" s="91"/>
      <c r="H692" s="91"/>
      <c r="I692" s="91"/>
      <c r="J692" s="91"/>
      <c r="K692" s="91"/>
      <c r="L692" s="91"/>
      <c r="M692" s="91"/>
      <c r="N692" s="91"/>
      <c r="O692" s="91"/>
      <c r="P692" s="91"/>
      <c r="Q692" s="91"/>
      <c r="R692" s="91"/>
      <c r="S692" s="91"/>
      <c r="T692" s="91"/>
      <c r="U692" s="91"/>
      <c r="V692" s="91"/>
    </row>
    <row r="693" spans="1:22" ht="12.75">
      <c r="A693" s="91"/>
      <c r="B693" s="91"/>
      <c r="C693" s="91"/>
      <c r="D693" s="91"/>
      <c r="E693" s="91"/>
      <c r="F693" s="91"/>
      <c r="G693" s="91"/>
      <c r="H693" s="91"/>
      <c r="I693" s="91"/>
      <c r="J693" s="91"/>
      <c r="K693" s="91"/>
      <c r="L693" s="91"/>
      <c r="M693" s="91"/>
      <c r="N693" s="91"/>
      <c r="O693" s="91"/>
      <c r="P693" s="91"/>
      <c r="Q693" s="91"/>
      <c r="R693" s="91"/>
      <c r="S693" s="91"/>
      <c r="T693" s="91"/>
      <c r="U693" s="91"/>
      <c r="V693" s="91"/>
    </row>
    <row r="694" spans="1:22" ht="12.75">
      <c r="A694" s="91"/>
      <c r="B694" s="91"/>
      <c r="C694" s="91"/>
      <c r="D694" s="91"/>
      <c r="E694" s="91"/>
      <c r="F694" s="91"/>
      <c r="G694" s="91"/>
      <c r="H694" s="91"/>
      <c r="I694" s="91"/>
      <c r="J694" s="91"/>
      <c r="K694" s="91"/>
      <c r="L694" s="91"/>
      <c r="M694" s="91"/>
      <c r="N694" s="91"/>
      <c r="O694" s="91"/>
      <c r="P694" s="91"/>
      <c r="Q694" s="91"/>
      <c r="R694" s="91"/>
      <c r="S694" s="91"/>
      <c r="T694" s="91"/>
      <c r="U694" s="91"/>
      <c r="V694" s="91"/>
    </row>
    <row r="695" spans="1:22" ht="12.75">
      <c r="A695" s="91"/>
      <c r="B695" s="91"/>
      <c r="C695" s="91"/>
      <c r="D695" s="91"/>
      <c r="E695" s="91"/>
      <c r="F695" s="91"/>
      <c r="G695" s="91"/>
      <c r="H695" s="91"/>
      <c r="I695" s="91"/>
      <c r="J695" s="91"/>
      <c r="K695" s="91"/>
      <c r="L695" s="91"/>
      <c r="M695" s="91"/>
      <c r="N695" s="91"/>
      <c r="O695" s="91"/>
      <c r="P695" s="91"/>
      <c r="Q695" s="91"/>
      <c r="R695" s="91"/>
      <c r="S695" s="91"/>
      <c r="T695" s="91"/>
      <c r="U695" s="91"/>
      <c r="V695" s="91"/>
    </row>
    <row r="696" spans="1:22" ht="12.75">
      <c r="A696" s="91"/>
      <c r="B696" s="91"/>
      <c r="C696" s="91"/>
      <c r="D696" s="91"/>
      <c r="E696" s="91"/>
      <c r="F696" s="91"/>
      <c r="G696" s="91"/>
      <c r="H696" s="91"/>
      <c r="I696" s="91"/>
      <c r="J696" s="91"/>
      <c r="K696" s="91"/>
      <c r="L696" s="91"/>
      <c r="M696" s="91"/>
      <c r="N696" s="91"/>
      <c r="O696" s="91"/>
      <c r="P696" s="91"/>
      <c r="Q696" s="91"/>
      <c r="R696" s="91"/>
      <c r="S696" s="91"/>
      <c r="T696" s="91"/>
      <c r="U696" s="91"/>
      <c r="V696" s="91"/>
    </row>
    <row r="697" spans="1:22" ht="12.75">
      <c r="A697" s="91"/>
      <c r="B697" s="91"/>
      <c r="C697" s="91"/>
      <c r="D697" s="91"/>
      <c r="E697" s="91"/>
      <c r="F697" s="91"/>
      <c r="G697" s="91"/>
      <c r="H697" s="91"/>
      <c r="I697" s="91"/>
      <c r="J697" s="91"/>
      <c r="K697" s="91"/>
      <c r="L697" s="91"/>
      <c r="M697" s="91"/>
      <c r="N697" s="91"/>
      <c r="O697" s="91"/>
      <c r="P697" s="91"/>
      <c r="Q697" s="91"/>
      <c r="R697" s="91"/>
      <c r="S697" s="91"/>
      <c r="T697" s="91"/>
      <c r="U697" s="91"/>
      <c r="V697" s="91"/>
    </row>
    <row r="698" spans="1:22" ht="12.75">
      <c r="A698" s="91"/>
      <c r="B698" s="91"/>
      <c r="C698" s="91"/>
      <c r="D698" s="91"/>
      <c r="E698" s="91"/>
      <c r="F698" s="91"/>
      <c r="G698" s="91"/>
      <c r="H698" s="91"/>
      <c r="I698" s="91"/>
      <c r="J698" s="91"/>
      <c r="K698" s="91"/>
      <c r="L698" s="91"/>
      <c r="M698" s="91"/>
      <c r="N698" s="91"/>
      <c r="O698" s="91"/>
      <c r="P698" s="91"/>
      <c r="Q698" s="91"/>
      <c r="R698" s="91"/>
      <c r="S698" s="91"/>
      <c r="T698" s="91"/>
      <c r="U698" s="91"/>
      <c r="V698" s="91"/>
    </row>
    <row r="699" spans="1:22" ht="12.75">
      <c r="A699" s="91"/>
      <c r="B699" s="91"/>
      <c r="C699" s="91"/>
      <c r="D699" s="91"/>
      <c r="E699" s="91"/>
      <c r="F699" s="91"/>
      <c r="G699" s="91"/>
      <c r="H699" s="91"/>
      <c r="I699" s="91"/>
      <c r="J699" s="91"/>
      <c r="K699" s="91"/>
      <c r="L699" s="91"/>
      <c r="M699" s="91"/>
      <c r="N699" s="91"/>
      <c r="O699" s="91"/>
      <c r="P699" s="91"/>
      <c r="Q699" s="91"/>
      <c r="R699" s="91"/>
      <c r="S699" s="91"/>
      <c r="T699" s="91"/>
      <c r="U699" s="91"/>
      <c r="V699" s="91"/>
    </row>
  </sheetData>
  <sheetProtection/>
  <mergeCells count="24">
    <mergeCell ref="C5:D5"/>
    <mergeCell ref="A55:C55"/>
    <mergeCell ref="A21:H21"/>
    <mergeCell ref="H23:H24"/>
    <mergeCell ref="A72:B72"/>
    <mergeCell ref="A71:B71"/>
    <mergeCell ref="A76:B76"/>
    <mergeCell ref="A51:B51"/>
    <mergeCell ref="A62:B62"/>
    <mergeCell ref="F6:G6"/>
    <mergeCell ref="A59:C59"/>
    <mergeCell ref="A54:B54"/>
    <mergeCell ref="A41:B41"/>
    <mergeCell ref="A58:B58"/>
    <mergeCell ref="A1:G1"/>
    <mergeCell ref="A2:G2"/>
    <mergeCell ref="A3:G3"/>
    <mergeCell ref="A37:B37"/>
    <mergeCell ref="F5:G5"/>
    <mergeCell ref="B89:C89"/>
    <mergeCell ref="A84:G84"/>
    <mergeCell ref="B88:C88"/>
    <mergeCell ref="A48:B48"/>
    <mergeCell ref="A64:B64"/>
  </mergeCells>
  <printOptions/>
  <pageMargins left="0.17" right="0.16" top="0.17" bottom="0.17" header="0.17" footer="0.17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K5" sqref="K5"/>
    </sheetView>
  </sheetViews>
  <sheetFormatPr defaultColWidth="9.140625" defaultRowHeight="30" customHeight="1"/>
  <cols>
    <col min="1" max="1" width="12.8515625" style="71" bestFit="1" customWidth="1"/>
    <col min="2" max="6" width="9.140625" style="71" customWidth="1"/>
    <col min="7" max="7" width="10.140625" style="71" bestFit="1" customWidth="1"/>
    <col min="8" max="16384" width="9.140625" style="71" customWidth="1"/>
  </cols>
  <sheetData>
    <row r="1" spans="1:7" ht="15" customHeight="1" thickBot="1">
      <c r="A1" s="70"/>
      <c r="B1" s="70"/>
      <c r="C1" s="70"/>
      <c r="D1" s="70"/>
      <c r="E1" s="70"/>
      <c r="F1" s="70"/>
      <c r="G1" s="70"/>
    </row>
    <row r="2" spans="1:7" ht="15" customHeight="1">
      <c r="A2" s="72" t="s">
        <v>1</v>
      </c>
      <c r="B2" s="70"/>
      <c r="C2" s="195" t="s">
        <v>3</v>
      </c>
      <c r="D2" s="196"/>
      <c r="E2" s="70"/>
      <c r="F2" s="195" t="s">
        <v>6</v>
      </c>
      <c r="G2" s="196"/>
    </row>
    <row r="3" spans="1:7" ht="15" customHeight="1" thickBot="1">
      <c r="A3" s="73" t="s">
        <v>10</v>
      </c>
      <c r="B3" s="70"/>
      <c r="C3" s="74" t="s">
        <v>4</v>
      </c>
      <c r="D3" s="75" t="s">
        <v>5</v>
      </c>
      <c r="E3" s="70"/>
      <c r="F3" s="197" t="s">
        <v>81</v>
      </c>
      <c r="G3" s="198"/>
    </row>
    <row r="4" spans="1:7" ht="30" customHeight="1">
      <c r="A4" s="76"/>
      <c r="B4" s="70"/>
      <c r="C4" s="76"/>
      <c r="D4" s="76"/>
      <c r="E4" s="70"/>
      <c r="F4" s="76"/>
      <c r="G4" s="76"/>
    </row>
    <row r="5" spans="1:9" ht="30" customHeight="1">
      <c r="A5" s="77">
        <v>1647</v>
      </c>
      <c r="B5" s="78"/>
      <c r="C5" s="79">
        <v>1</v>
      </c>
      <c r="D5" s="79">
        <v>500</v>
      </c>
      <c r="E5" s="78"/>
      <c r="F5" s="78"/>
      <c r="G5" s="79">
        <v>112156</v>
      </c>
      <c r="H5" s="80"/>
      <c r="I5" s="80"/>
    </row>
    <row r="6" spans="1:9" ht="30" customHeight="1">
      <c r="A6" s="81">
        <v>80</v>
      </c>
      <c r="B6" s="81"/>
      <c r="C6" s="82">
        <v>501</v>
      </c>
      <c r="D6" s="82">
        <v>1000</v>
      </c>
      <c r="E6" s="81"/>
      <c r="F6" s="81"/>
      <c r="G6" s="82">
        <v>36524</v>
      </c>
      <c r="H6" s="83"/>
      <c r="I6" s="83"/>
    </row>
    <row r="7" spans="1:9" ht="30" customHeight="1">
      <c r="A7" s="78">
        <v>71</v>
      </c>
      <c r="B7" s="78"/>
      <c r="C7" s="79">
        <v>1001</v>
      </c>
      <c r="D7" s="79">
        <v>5000</v>
      </c>
      <c r="E7" s="78"/>
      <c r="F7" s="78"/>
      <c r="G7" s="79">
        <v>187676</v>
      </c>
      <c r="H7" s="80"/>
      <c r="I7" s="80"/>
    </row>
    <row r="8" spans="1:9" ht="30" customHeight="1">
      <c r="A8" s="81">
        <v>3</v>
      </c>
      <c r="B8" s="81"/>
      <c r="C8" s="82">
        <v>5001</v>
      </c>
      <c r="D8" s="82">
        <v>10000</v>
      </c>
      <c r="E8" s="81"/>
      <c r="F8" s="81"/>
      <c r="G8" s="82">
        <v>17623</v>
      </c>
      <c r="H8" s="83"/>
      <c r="I8" s="83"/>
    </row>
    <row r="9" spans="1:9" ht="30" customHeight="1">
      <c r="A9" s="78">
        <v>17</v>
      </c>
      <c r="B9" s="78"/>
      <c r="C9" s="79">
        <v>10001</v>
      </c>
      <c r="D9" s="79">
        <v>35000</v>
      </c>
      <c r="E9" s="78"/>
      <c r="F9" s="78"/>
      <c r="G9" s="79">
        <v>123038</v>
      </c>
      <c r="H9" s="80"/>
      <c r="I9" s="80"/>
    </row>
    <row r="10" spans="1:9" ht="30" customHeight="1">
      <c r="A10" s="81">
        <v>3</v>
      </c>
      <c r="B10" s="81"/>
      <c r="C10" s="82">
        <v>35001</v>
      </c>
      <c r="D10" s="82">
        <v>40000</v>
      </c>
      <c r="E10" s="81"/>
      <c r="F10" s="81"/>
      <c r="G10" s="82">
        <v>163667</v>
      </c>
      <c r="H10" s="83"/>
      <c r="I10" s="83"/>
    </row>
    <row r="11" spans="1:9" ht="30" customHeight="1">
      <c r="A11" s="78">
        <v>2</v>
      </c>
      <c r="B11" s="78"/>
      <c r="C11" s="79">
        <v>45001</v>
      </c>
      <c r="D11" s="79">
        <v>100000</v>
      </c>
      <c r="E11" s="78"/>
      <c r="F11" s="78"/>
      <c r="G11" s="79">
        <v>359287</v>
      </c>
      <c r="H11" s="80"/>
      <c r="I11" s="80"/>
    </row>
    <row r="12" spans="1:9" ht="30" customHeight="1">
      <c r="A12" s="81">
        <v>2</v>
      </c>
      <c r="B12" s="81"/>
      <c r="C12" s="82">
        <v>100001</v>
      </c>
      <c r="D12" s="82">
        <v>150000</v>
      </c>
      <c r="E12" s="81"/>
      <c r="F12" s="81"/>
      <c r="G12" s="82">
        <v>1139423</v>
      </c>
      <c r="H12" s="83"/>
      <c r="I12" s="83"/>
    </row>
    <row r="13" spans="1:9" ht="30" customHeight="1">
      <c r="A13" s="78">
        <v>4</v>
      </c>
      <c r="B13" s="78"/>
      <c r="C13" s="79">
        <v>200001</v>
      </c>
      <c r="D13" s="79">
        <v>350000</v>
      </c>
      <c r="E13" s="78"/>
      <c r="F13" s="78"/>
      <c r="G13" s="79">
        <v>2242797</v>
      </c>
      <c r="H13" s="80"/>
      <c r="I13" s="80"/>
    </row>
    <row r="14" spans="1:9" ht="30" customHeight="1">
      <c r="A14" s="81">
        <v>3</v>
      </c>
      <c r="B14" s="81"/>
      <c r="C14" s="82">
        <v>35001</v>
      </c>
      <c r="D14" s="82">
        <v>500000</v>
      </c>
      <c r="E14" s="81"/>
      <c r="F14" s="81"/>
      <c r="G14" s="82">
        <v>3907389</v>
      </c>
      <c r="H14" s="83"/>
      <c r="I14" s="83"/>
    </row>
    <row r="15" spans="1:9" ht="30" customHeight="1">
      <c r="A15" s="78">
        <v>3</v>
      </c>
      <c r="B15" s="78"/>
      <c r="C15" s="79">
        <v>500001</v>
      </c>
      <c r="D15" s="79">
        <v>900000</v>
      </c>
      <c r="E15" s="78"/>
      <c r="F15" s="78"/>
      <c r="G15" s="79">
        <v>3733591</v>
      </c>
      <c r="H15" s="80"/>
      <c r="I15" s="80"/>
    </row>
    <row r="16" spans="1:9" ht="30" customHeight="1">
      <c r="A16" s="84">
        <v>3</v>
      </c>
      <c r="B16" s="84"/>
      <c r="C16" s="85">
        <v>900001</v>
      </c>
      <c r="D16" s="85">
        <v>1800000</v>
      </c>
      <c r="E16" s="84"/>
      <c r="F16" s="84"/>
      <c r="G16" s="85">
        <v>5199906</v>
      </c>
      <c r="H16" s="86"/>
      <c r="I16" s="86"/>
    </row>
    <row r="17" spans="1:7" ht="30" customHeight="1" thickBot="1">
      <c r="A17" s="87">
        <f>SUM(A5:A16)</f>
        <v>1838</v>
      </c>
      <c r="B17" s="70"/>
      <c r="C17" s="70"/>
      <c r="D17" s="70"/>
      <c r="E17" s="70"/>
      <c r="F17" s="70"/>
      <c r="G17" s="88">
        <f>SUM(G5:G16)</f>
        <v>17223077</v>
      </c>
    </row>
    <row r="18" spans="1:7" ht="30" customHeight="1" thickTop="1">
      <c r="A18" s="70"/>
      <c r="B18" s="70"/>
      <c r="C18" s="70"/>
      <c r="D18" s="70"/>
      <c r="E18" s="70"/>
      <c r="F18" s="70"/>
      <c r="G18" s="70"/>
    </row>
  </sheetData>
  <sheetProtection/>
  <mergeCells count="3">
    <mergeCell ref="C2:D2"/>
    <mergeCell ref="F2:G2"/>
    <mergeCell ref="F3:G3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Murtuza</dc:creator>
  <cp:keywords/>
  <dc:description/>
  <cp:lastModifiedBy>Qaisar1</cp:lastModifiedBy>
  <cp:lastPrinted>2019-10-04T07:45:40Z</cp:lastPrinted>
  <dcterms:created xsi:type="dcterms:W3CDTF">2004-12-17T04:11:58Z</dcterms:created>
  <dcterms:modified xsi:type="dcterms:W3CDTF">2019-10-07T15:52:49Z</dcterms:modified>
  <cp:category/>
  <cp:version/>
  <cp:contentType/>
  <cp:contentStatus/>
</cp:coreProperties>
</file>